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7650" windowHeight="8970" tabRatio="676" activeTab="1"/>
  </bookViews>
  <sheets>
    <sheet name="NDPL" sheetId="1" r:id="rId1"/>
    <sheet name="BYPL" sheetId="2" r:id="rId2"/>
    <sheet name="BRPL" sheetId="3" r:id="rId3"/>
    <sheet name="NDMC" sheetId="4" r:id="rId4"/>
    <sheet name="MES" sheetId="5" r:id="rId5"/>
    <sheet name="Railway" sheetId="6" r:id="rId6"/>
    <sheet name="ROHTAK ROAD" sheetId="7" r:id="rId7"/>
    <sheet name="STEPPED UP GENCO" sheetId="8" r:id="rId8"/>
    <sheet name="FINAL EX. SUMMARY" sheetId="9" r:id="rId9"/>
    <sheet name="PRAGATI" sheetId="10" r:id="rId10"/>
    <sheet name="Sheet1" sheetId="11" r:id="rId11"/>
    <sheet name="Sheet2" sheetId="12" r:id="rId12"/>
  </sheets>
  <definedNames>
    <definedName name="_xlnm.Print_Area" localSheetId="2">'BRPL'!$A$1:$S$215</definedName>
    <definedName name="_xlnm.Print_Area" localSheetId="1">'BYPL'!$A$1:$Q$171</definedName>
    <definedName name="_xlnm.Print_Area" localSheetId="8">'FINAL EX. SUMMARY'!$A$1:$Q$41</definedName>
    <definedName name="_xlnm.Print_Area" localSheetId="4">'MES'!$A$1:$Q$55</definedName>
    <definedName name="_xlnm.Print_Area" localSheetId="0">'NDPL'!$A$1:$Q$171</definedName>
    <definedName name="_xlnm.Print_Area" localSheetId="9">'PRAGATI'!$A$1:$Q$25</definedName>
    <definedName name="_xlnm.Print_Area" localSheetId="6">'ROHTAK ROAD'!$A$1:$Q$45</definedName>
  </definedNames>
  <calcPr fullCalcOnLoad="1"/>
</workbook>
</file>

<file path=xl/sharedStrings.xml><?xml version="1.0" encoding="utf-8"?>
<sst xmlns="http://schemas.openxmlformats.org/spreadsheetml/2006/main" count="1683" uniqueCount="481">
  <si>
    <t>Customer:NORTH DELHI POWER LIMITED.</t>
  </si>
  <si>
    <t>METER NO.</t>
  </si>
  <si>
    <t>MAKE</t>
  </si>
  <si>
    <t>UNIT</t>
  </si>
  <si>
    <t>DIFF.</t>
  </si>
  <si>
    <t>CONSP.</t>
  </si>
  <si>
    <t>REACTIVE MUs</t>
  </si>
  <si>
    <t>DELIEVERED &amp; RECEIVED ABOVE 103%</t>
  </si>
  <si>
    <t>Sr. No.</t>
  </si>
  <si>
    <t>STATION / FEEDER</t>
  </si>
  <si>
    <t>M.F. (O/A)</t>
  </si>
  <si>
    <t>RPH</t>
  </si>
  <si>
    <t>ELSTER</t>
  </si>
  <si>
    <t>Kvarh(Lag)</t>
  </si>
  <si>
    <t>GOPAL PUR</t>
  </si>
  <si>
    <t>Tx.1</t>
  </si>
  <si>
    <t>Tx.2</t>
  </si>
  <si>
    <t>Tx.3</t>
  </si>
  <si>
    <t>SUBZI MANDI</t>
  </si>
  <si>
    <t>O/G  BG Rd.1</t>
  </si>
  <si>
    <t>O/G  BG Rd.2</t>
  </si>
  <si>
    <t>ROHINI</t>
  </si>
  <si>
    <t>Tx.-3</t>
  </si>
  <si>
    <t>Tx.-4</t>
  </si>
  <si>
    <t>SHALIMAR BAGH</t>
  </si>
  <si>
    <t>Tx.-2</t>
  </si>
  <si>
    <t>NARAINA</t>
  </si>
  <si>
    <t>O/G REWARI LINE 2</t>
  </si>
  <si>
    <t>16 MVA TX.-1</t>
  </si>
  <si>
    <t>16 MVA TX.-2</t>
  </si>
  <si>
    <t>INDER PURI</t>
  </si>
  <si>
    <t>KASHMIRI GATE</t>
  </si>
  <si>
    <t>CIVIL LINE</t>
  </si>
  <si>
    <t>CIVIL LINE-2</t>
  </si>
  <si>
    <t>KANJAWALA</t>
  </si>
  <si>
    <t>TX-1</t>
  </si>
  <si>
    <t>BAWANA</t>
  </si>
  <si>
    <t>I/C 100 MVA PR.TR.</t>
  </si>
  <si>
    <t>MANGOLPURI</t>
  </si>
  <si>
    <t>NANGLOI-2 EXP</t>
  </si>
  <si>
    <t>EXPORT TO EAST &amp; CENTRE</t>
  </si>
  <si>
    <t>IMPORTS</t>
  </si>
  <si>
    <t>SHASTRI PARK</t>
  </si>
  <si>
    <t>PUSA GRID-I</t>
  </si>
  <si>
    <t>DMS</t>
  </si>
  <si>
    <t>SUDARSHAN PARK</t>
  </si>
  <si>
    <t>VISHAL (EXP)</t>
  </si>
  <si>
    <t>EXCHANGE OF ENERGY 11KV</t>
  </si>
  <si>
    <t>EXPORTS</t>
  </si>
  <si>
    <t>VISHAL</t>
  </si>
  <si>
    <t>RAMESH NAGAR-1</t>
  </si>
  <si>
    <t>BALI NAGAR -1</t>
  </si>
  <si>
    <t>ESI HOSPITAL</t>
  </si>
  <si>
    <t>S.B.MILL</t>
  </si>
  <si>
    <t>MOTI NAGAR KIOSK</t>
  </si>
  <si>
    <t>53 RAMA ROAD</t>
  </si>
  <si>
    <t>BREAK FAST</t>
  </si>
  <si>
    <t>70 RAMA ROAD</t>
  </si>
  <si>
    <t>MOTI NAGAR 2</t>
  </si>
  <si>
    <t>NAJAFGARH ROAD</t>
  </si>
  <si>
    <t>PHILIPS</t>
  </si>
  <si>
    <t>B.G.ROAD</t>
  </si>
  <si>
    <t>CSA</t>
  </si>
  <si>
    <t>DCM NO.1</t>
  </si>
  <si>
    <t>DCM NO.2</t>
  </si>
  <si>
    <t>SADAR S/S</t>
  </si>
  <si>
    <t>20MVA TX.</t>
  </si>
  <si>
    <t>D.M.S.</t>
  </si>
  <si>
    <t>FAIZ ROAD</t>
  </si>
  <si>
    <t>TIBIA COLLEGE-1</t>
  </si>
  <si>
    <t>TIBIA COLLEGE-2</t>
  </si>
  <si>
    <t>MANAK PURA</t>
  </si>
  <si>
    <t xml:space="preserve">REWARI LINE (11KV TRANSFER OF ENERGY) </t>
  </si>
  <si>
    <t>BSES -NDPL(EX.) ON BUS-1&amp;2</t>
  </si>
  <si>
    <t>BSES -NDPL(EX.) ON BUS-2&amp;3</t>
  </si>
  <si>
    <t>GOPI NATH BAZAAR</t>
  </si>
  <si>
    <t>B/C (IMP. TO NDPL)</t>
  </si>
  <si>
    <t>33KV PANDAV NGR</t>
  </si>
  <si>
    <t>Customer:BSES YAMUNA POWER LIMITED.</t>
  </si>
  <si>
    <t>KAMLA MKT.-B-18</t>
  </si>
  <si>
    <t>KAMLA MKT.B-30</t>
  </si>
  <si>
    <t>P. HOSPITAL BAY-19</t>
  </si>
  <si>
    <t>IG STD- BAY-29</t>
  </si>
  <si>
    <t>IG STD-BAY 31</t>
  </si>
  <si>
    <t>DELHI GATE B-17</t>
  </si>
  <si>
    <t>MINTO RD. B-34</t>
  </si>
  <si>
    <t>FOUNTAIN BAY-16</t>
  </si>
  <si>
    <t>TOWN HALL-3</t>
  </si>
  <si>
    <t>LAHORI GATE-1</t>
  </si>
  <si>
    <t>LAHORI GATE-2</t>
  </si>
  <si>
    <t>JAMA MASJID-1</t>
  </si>
  <si>
    <t>JAMA MASJID-2</t>
  </si>
  <si>
    <t>GB PANTH(Bay-13)</t>
  </si>
  <si>
    <t>GT</t>
  </si>
  <si>
    <t>DMRC. CKT.-I</t>
  </si>
  <si>
    <t>DMRC CKT.-II</t>
  </si>
  <si>
    <t>100 MVA TX.-1</t>
  </si>
  <si>
    <t>100 MVA TX.-2</t>
  </si>
  <si>
    <t>PARK STREET</t>
  </si>
  <si>
    <t>TX.-1 (66KV)</t>
  </si>
  <si>
    <t>TX.-2(66KV)</t>
  </si>
  <si>
    <t>TX.-1(33KV)</t>
  </si>
  <si>
    <t>TX.-2(33KV)</t>
  </si>
  <si>
    <t>EXPORT TO NDMC</t>
  </si>
  <si>
    <t>BAIRD RD.1</t>
  </si>
  <si>
    <t>BAIRD RD.2</t>
  </si>
  <si>
    <t>NIRMAN BHAWAN</t>
  </si>
  <si>
    <t>H.LANE</t>
  </si>
  <si>
    <t>66 KV BD MARG-I</t>
  </si>
  <si>
    <t>66KV R VALLEY-1</t>
  </si>
  <si>
    <t>66KV R VALLEY-2</t>
  </si>
  <si>
    <t>EXPORT TO NORTH from SHASTRI PARK</t>
  </si>
  <si>
    <t>RIDGE VALLEY</t>
  </si>
  <si>
    <t>O/G SHANKAR RD.1</t>
  </si>
  <si>
    <t>O/G SHANKAR RD.2</t>
  </si>
  <si>
    <t>SACHV.  (Bay-12)</t>
  </si>
  <si>
    <t>KAMLA MKT. (B-19)</t>
  </si>
  <si>
    <t>MINTO RD BAY-17</t>
  </si>
  <si>
    <t>S.O.W.</t>
  </si>
  <si>
    <t>PPG</t>
  </si>
  <si>
    <t>Tx.1 (66 KV)</t>
  </si>
  <si>
    <t>Tx.2 (66 KV)</t>
  </si>
  <si>
    <t>100 MVA Tx.1 (33 KV)</t>
  </si>
  <si>
    <t>50 MVA Tx.-2 (33 KV)</t>
  </si>
  <si>
    <t>50MVA Tx.3 (33 KV)</t>
  </si>
  <si>
    <t>100MVA Tx.4 (33 KV)</t>
  </si>
  <si>
    <t>GEETA COLONY</t>
  </si>
  <si>
    <t>I/C-I</t>
  </si>
  <si>
    <t>I/C-II</t>
  </si>
  <si>
    <t>GAZIPUR</t>
  </si>
  <si>
    <t>TX.-1</t>
  </si>
  <si>
    <t xml:space="preserve">TX-2 </t>
  </si>
  <si>
    <t>ENERGY INPUT AT 66/33KK LEVEL</t>
  </si>
  <si>
    <t>(A) NET ENERGY TO CENTRAL</t>
  </si>
  <si>
    <t>I.P.STATION  33KV FEEDER</t>
  </si>
  <si>
    <t>FLY OVER</t>
  </si>
  <si>
    <t>B/C (IMP. TO BYPL)</t>
  </si>
  <si>
    <t>(B) NET ENERGY TO EAST</t>
  </si>
  <si>
    <t>EXECUTIVE SUMMARY</t>
  </si>
  <si>
    <t xml:space="preserve">ENERGY RELEASED TO CENTRAL </t>
  </si>
  <si>
    <t>3) FROM ROHTAK ROAD (REFER ENERGY BALANCE SHEET ROHTAK ROAD ENCL.)</t>
  </si>
  <si>
    <t>TOTAL ENERGY TO BSES YAMUNA POWER LTD.  - CENTRAL PART</t>
  </si>
  <si>
    <t xml:space="preserve"> ENERGY RELEASED TO EAST </t>
  </si>
  <si>
    <t>NET ENERGY TO BSES YAMUNA POWER LIMITED</t>
  </si>
  <si>
    <t>CUSTOMER-BSES RAJDHANI POWER LIMITED</t>
  </si>
  <si>
    <t>I.P.STATION</t>
  </si>
  <si>
    <t>BAY-24</t>
  </si>
  <si>
    <t>BAY-25</t>
  </si>
  <si>
    <t>BAY-13</t>
  </si>
  <si>
    <t>BAY-53</t>
  </si>
  <si>
    <t>BAY-54</t>
  </si>
  <si>
    <t>BAY-7</t>
  </si>
  <si>
    <t>BAY-37</t>
  </si>
  <si>
    <t>BAY-9</t>
  </si>
  <si>
    <t>BAY-5 LAJPAT NAGAR</t>
  </si>
  <si>
    <t>PAAPANKALAN</t>
  </si>
  <si>
    <t>Tx.4</t>
  </si>
  <si>
    <t>PAAPANKALAN-II</t>
  </si>
  <si>
    <t>NAJAFGARH</t>
  </si>
  <si>
    <t>IMPORT</t>
  </si>
  <si>
    <t>NANGLOI-2 (03)  IMP.</t>
  </si>
  <si>
    <t>LODHI ROAD</t>
  </si>
  <si>
    <t>OKHLA</t>
  </si>
  <si>
    <t>VASANT KUNJ</t>
  </si>
  <si>
    <t>MEHRAULI</t>
  </si>
  <si>
    <t>SARITA VIHAR</t>
  </si>
  <si>
    <t>Tx-2</t>
  </si>
  <si>
    <t>TILAK MARG</t>
  </si>
  <si>
    <t>EXHB-II</t>
  </si>
  <si>
    <t>KHYBER LANE-1 EXP.</t>
  </si>
  <si>
    <t>KHYBER LANE-2 EXP.</t>
  </si>
  <si>
    <t>EXPORTS(*)</t>
  </si>
  <si>
    <t>SPM NO.2</t>
  </si>
  <si>
    <t>NEHRU PARK</t>
  </si>
  <si>
    <t>SHAN NAGAR 1</t>
  </si>
  <si>
    <t>SHAN NAGAR 2</t>
  </si>
  <si>
    <t>VIDYUT BHAWAN</t>
  </si>
  <si>
    <t>A.I.I.M.S.</t>
  </si>
  <si>
    <t>KIDWAI NAGAR</t>
  </si>
  <si>
    <t>BRPL (+)</t>
  </si>
  <si>
    <t>BRPL (-)</t>
  </si>
  <si>
    <t>EXECUTIVE SUMMERY BSES R.P. LTD.</t>
  </si>
  <si>
    <t>NET ENERGY TO BSES RAJDHANI POWER LIMITED</t>
  </si>
  <si>
    <t>AT PARK STREET</t>
  </si>
  <si>
    <t>BAY-2 (N BWN)</t>
  </si>
  <si>
    <t>BAY-4 (E LANE)</t>
  </si>
  <si>
    <t>BAY-6 (T MARG)</t>
  </si>
  <si>
    <t>BAY-10 (E LANE)</t>
  </si>
  <si>
    <t>BAY-16 (N BWN)</t>
  </si>
  <si>
    <t>BAY-28 (C PLACE)</t>
  </si>
  <si>
    <t>BAY-42 (C PLACE)</t>
  </si>
  <si>
    <t>G.T.</t>
  </si>
  <si>
    <t>VIDYUT BHAWAN-1</t>
  </si>
  <si>
    <t>VIDYUT BHAWAN-2</t>
  </si>
  <si>
    <t>SCHOOL LANE-1</t>
  </si>
  <si>
    <t>SCHOOL LANE-2</t>
  </si>
  <si>
    <t>VIDYUT BHAWAN (exp)</t>
  </si>
  <si>
    <t>CUSTOMER-NDMC</t>
  </si>
  <si>
    <t>NDMC(+)</t>
  </si>
  <si>
    <t>CUSTOMER-  MES</t>
  </si>
  <si>
    <t>FED FROM DTL SYSTEM.</t>
  </si>
  <si>
    <t>NARAINA ( ON 33KV)</t>
  </si>
  <si>
    <t>KIRBY PLACE-1</t>
  </si>
  <si>
    <t>KIRBY PLACE-2</t>
  </si>
  <si>
    <t>RIDGE VALLEY ON 33KV</t>
  </si>
  <si>
    <t>FED FROM BSES RAJDHANI POWER LIMITED (11KV)</t>
  </si>
  <si>
    <t>SIGNAL ENCLAVE</t>
  </si>
  <si>
    <t>R.R. HOSPITAL</t>
  </si>
  <si>
    <t>DEFENCE CLUB</t>
  </si>
  <si>
    <t>SUBROTO PARK</t>
  </si>
  <si>
    <t>BI LINES</t>
  </si>
  <si>
    <t>TOTAL FED FROM BSES RAJDHANI POWER LIMITED (11KV)</t>
  </si>
  <si>
    <t>TOTAL FED FROM DTL SYSTEM.</t>
  </si>
  <si>
    <t>MES(+)</t>
  </si>
  <si>
    <t>GRAND TOTAL (BSES RPL+NDPL+DTL)</t>
  </si>
  <si>
    <t>KHBR LANE-1-EXP.</t>
  </si>
  <si>
    <t>KHBR LANE-2 -EXP.</t>
  </si>
  <si>
    <t>KHBR LANE-1 -EXP</t>
  </si>
  <si>
    <t>DELHI TRANSCO LIMITED</t>
  </si>
  <si>
    <t>REACTIVE ENERGY CONSUMPTION STATEMENT</t>
  </si>
  <si>
    <t>NDPL(+)</t>
  </si>
  <si>
    <t>NDPL(-)</t>
  </si>
  <si>
    <t>ENERGY INPUT AT 66/33/11 KV LEVEL</t>
  </si>
  <si>
    <t>FLYOVER</t>
  </si>
  <si>
    <t>EXECUTIVE SUMMERY N.D.P.L.</t>
  </si>
  <si>
    <t>3) FROM ROHTAK ROAD (REFER ENERGY BALANCE SHEET ROHTAK ROAD ENCL)</t>
  </si>
  <si>
    <t>NET ENERGY TO NORTH DELHI POWER LIMITED</t>
  </si>
  <si>
    <t>BYPL(+)</t>
  </si>
  <si>
    <t>BYPL(-)</t>
  </si>
  <si>
    <t>ENERGY INPUT AT 66/33/11KV LEVEL</t>
  </si>
  <si>
    <t>1) ENERGY AT 66/33/11 KV LEVEL  (Refre A- Page -1)</t>
  </si>
  <si>
    <t>2) INTER COMPANY EXCHANGE OF ENERGY AT 66/33/11 KV (Refer C Page-3)</t>
  </si>
  <si>
    <t>1) ENERGY AT 66/33/11 KV LEVEL  (Refre B- Page -2)</t>
  </si>
  <si>
    <t>TO BSES RAJDHANI</t>
  </si>
  <si>
    <t>AT 33 KV  LEVEL</t>
  </si>
  <si>
    <t>O/G SBMILL-1</t>
  </si>
  <si>
    <t>O/G SBMILL-2</t>
  </si>
  <si>
    <t>O/G VISHAL-1</t>
  </si>
  <si>
    <t>O/G MADI PUR</t>
  </si>
  <si>
    <t>AT 33/11 KV LEVEL</t>
  </si>
  <si>
    <t>TX.-I</t>
  </si>
  <si>
    <t>TX-II</t>
  </si>
  <si>
    <t>TOTAL BSES RAJDHANI PO.LTD.</t>
  </si>
  <si>
    <t>TO BSES YAMUNA PO. LTD.</t>
  </si>
  <si>
    <t>AT 33 KV LEVEL</t>
  </si>
  <si>
    <t>O/G FAIZ ROAD</t>
  </si>
  <si>
    <t>O/G DMS</t>
  </si>
  <si>
    <t>TOTAL (BSES Y.P.L.)</t>
  </si>
  <si>
    <t>TO NORTH DELHI POWER LIMITED</t>
  </si>
  <si>
    <t>O/G VISHAL-2</t>
  </si>
  <si>
    <t>O/G 33KV RAMPURA-1</t>
  </si>
  <si>
    <t>O/G 33KV RAMPURA-2</t>
  </si>
  <si>
    <t>O/G 33KV SH.W.BAGH-I</t>
  </si>
  <si>
    <t>O/G 33KV SH.W.BAGH-2</t>
  </si>
  <si>
    <t>TX-III</t>
  </si>
  <si>
    <t>TOTAL NDPL</t>
  </si>
  <si>
    <t>B/C (IMP.TO BRPL)</t>
  </si>
  <si>
    <t>B/C (IMP.TO NDPL)</t>
  </si>
  <si>
    <t>(33KV)</t>
  </si>
  <si>
    <t>(EXPORT)</t>
  </si>
  <si>
    <t>IBT-I</t>
  </si>
  <si>
    <t xml:space="preserve">kvarh (lag) </t>
  </si>
  <si>
    <t>IBT-2</t>
  </si>
  <si>
    <t>IBT-3</t>
  </si>
  <si>
    <t xml:space="preserve">G.T. </t>
  </si>
  <si>
    <t xml:space="preserve">(66KV ) </t>
  </si>
  <si>
    <t>ROHTAK ROAD</t>
  </si>
  <si>
    <t>1)TOTAL NET REACTIVE ENERGY FROM GENCO AT 66/33KV LEVEL</t>
  </si>
  <si>
    <t>B)</t>
  </si>
  <si>
    <t xml:space="preserve">REACTIVE ENERGY DRAWL ON FEEDERS FROM GENCO BY </t>
  </si>
  <si>
    <t>NDPL   =</t>
  </si>
  <si>
    <t>BRPL   =</t>
  </si>
  <si>
    <t>BYPL   =</t>
  </si>
  <si>
    <t>NDMC  =</t>
  </si>
  <si>
    <t>MES    =</t>
  </si>
  <si>
    <t>2)TOTAL</t>
  </si>
  <si>
    <t>D).</t>
  </si>
  <si>
    <t>SHARE OF EACH DISCOM TO BE DISTRIBUTED ON PROPORTION TO THEIR ACTIVE ENERGY DRAWAL OF C</t>
  </si>
  <si>
    <t>1)</t>
  </si>
  <si>
    <t xml:space="preserve">NDPL        </t>
  </si>
  <si>
    <t>(ACTIVE ENERGY DRAWL=</t>
  </si>
  <si>
    <t>%</t>
  </si>
  <si>
    <t>2)</t>
  </si>
  <si>
    <t>3)</t>
  </si>
  <si>
    <t>4)</t>
  </si>
  <si>
    <t>5)</t>
  </si>
  <si>
    <t>1) ENERGY RELEASED AT 66/33/11 KV LEVEL  (Refer sheet NDPL(+))</t>
  </si>
  <si>
    <t>2) INTER COMPANY EXCHANGE OF ENERGY AT 66/33/11 KV (Refer sheet NDPL(-))</t>
  </si>
  <si>
    <t>REMARK</t>
  </si>
  <si>
    <t>TOTAL OF INTER COMPANY EXCHANGE POINTS</t>
  </si>
  <si>
    <t>NDPL(+) continue</t>
  </si>
  <si>
    <t xml:space="preserve"> SUM OF ENERGY RELEASED AT 66/33/11 KV LEVEL </t>
  </si>
  <si>
    <t>TOTAL OF ENERGY AT INTER COMPANY EXCHANGE POINTS</t>
  </si>
  <si>
    <t>2) INTER COMPANY EXCHANGE OF ENERGY AT 66/33/11 KV (Refer sheet BRPL(-))</t>
  </si>
  <si>
    <t>1) ENERGY RELEASED AT 66/33/11 KV LEVEL (REFER SHEET BRPL (+))</t>
  </si>
  <si>
    <t>3)ENERGY RECEIVED FROM ROHTAK ROAD (REFER  ROHTAK ROAD SHEET ENC.)</t>
  </si>
  <si>
    <t>4) ENERGY RELEASED TO MES BY BRPL</t>
  </si>
  <si>
    <t>NET REACTIVE ENERGY</t>
  </si>
  <si>
    <t>C) TOTAL REACTIVE ENERGY TO BE DISTRIBUTED AMONGS DISCOMs [1+2]=</t>
  </si>
  <si>
    <t>FINAL EXECUTIVE SUMMERY</t>
  </si>
  <si>
    <t>NET REACTIVE ENERGY TO N.D.P.L.</t>
  </si>
  <si>
    <t>NET REACTIVE ENERGY TO BSES RAJDHANI PO.LTD.</t>
  </si>
  <si>
    <t>NET REACTIVE ENERGY TO BSES YAMUNA PO.LTD.</t>
  </si>
  <si>
    <t>NET REACTIVE ENERGY TO NDMC</t>
  </si>
  <si>
    <t>NET REACTIVE ENERGY TO MES</t>
  </si>
  <si>
    <t>ALL FIGURES IN Mus.</t>
  </si>
  <si>
    <t xml:space="preserve">NET REACTIVE ENERGY CHARGEABLE </t>
  </si>
  <si>
    <t>(REACTIVE MUs)</t>
  </si>
  <si>
    <t>SHARED DISTRIBUTION GENERATED BY GENCO</t>
  </si>
  <si>
    <t>EXPORT IN LAGGING/LEADING MODE FROM THE SOURCE</t>
  </si>
  <si>
    <t>TOTAL</t>
  </si>
  <si>
    <t xml:space="preserve">E) NET EXPORT TO BSES RPL </t>
  </si>
  <si>
    <t>F) NET EXPORT TO BSES YPL</t>
  </si>
  <si>
    <t xml:space="preserve">G) NET EXPORT TO N.D.P.L. </t>
  </si>
  <si>
    <t>BRPL(+) continue</t>
  </si>
  <si>
    <t>ENERGY TO NDMC</t>
  </si>
  <si>
    <t>TOTAL ENERGY TO NDMC</t>
  </si>
  <si>
    <t xml:space="preserve"> TOTAL  ENERGY RELEASED AT 66/33/11 KV LEVEL </t>
  </si>
  <si>
    <t>Energy for above 103%</t>
  </si>
  <si>
    <t>Energy for below 97%</t>
  </si>
  <si>
    <t>PRAGATI</t>
  </si>
  <si>
    <t>GT-I</t>
  </si>
  <si>
    <t>GT-II</t>
  </si>
  <si>
    <t>STG-III</t>
  </si>
  <si>
    <t>(220 KV)</t>
  </si>
  <si>
    <t>Kvarh(Lead/Lag)</t>
  </si>
  <si>
    <t xml:space="preserve">VISHAL </t>
  </si>
  <si>
    <t>NDMC(+) Continue…</t>
  </si>
  <si>
    <t xml:space="preserve"> A.) EXPORT/IMPORT OF REACTIVE ENERGY IN LEAD/LAG MODE ON IBT's AT GENCO</t>
  </si>
  <si>
    <t>Note:-</t>
  </si>
  <si>
    <t>+</t>
  </si>
  <si>
    <t xml:space="preserve">                     DELHI TRANSCO LIMITED</t>
  </si>
  <si>
    <t xml:space="preserve">kvarh (Lead/lag) </t>
  </si>
  <si>
    <t xml:space="preserve">BRPL </t>
  </si>
  <si>
    <t>BYPL</t>
  </si>
  <si>
    <t>NDMC</t>
  </si>
  <si>
    <t>MES</t>
  </si>
  <si>
    <t>+ve sign indicates reactive energy drawl from the grid/system</t>
  </si>
  <si>
    <t>-ve sign indicates reactive energy injected to the grid/system</t>
  </si>
  <si>
    <t>66KV DMRC</t>
  </si>
  <si>
    <t>AIIMS</t>
  </si>
  <si>
    <t>11KV VIKAS SADAN</t>
  </si>
  <si>
    <t>11KV NDSE</t>
  </si>
  <si>
    <t>NDMC(-)</t>
  </si>
  <si>
    <t>AKSHARDHAM</t>
  </si>
  <si>
    <t>Tx-1</t>
  </si>
  <si>
    <t>KAMLA MKT.-2</t>
  </si>
  <si>
    <t>DIAL</t>
  </si>
  <si>
    <t>221 kV DMRC #1</t>
  </si>
  <si>
    <t>221 kV DMRC #2</t>
  </si>
  <si>
    <t>66 KV BD MARG-II</t>
  </si>
  <si>
    <t>INDER PURI-2</t>
  </si>
  <si>
    <t>O/G 33KV KIRTI NAGAR</t>
  </si>
  <si>
    <t>MASJID MOD</t>
  </si>
  <si>
    <t>EXPORT TO NDMC FROM PARK STREET</t>
  </si>
  <si>
    <t>EXPORT TO SOUTH &amp; WEST FROM PARK STREET</t>
  </si>
  <si>
    <t>I.P.STATION   EXPORT TO NDMC</t>
  </si>
  <si>
    <t>TX.2</t>
  </si>
  <si>
    <t>EXPORT TO EAST &amp; CENTRE    IMPORTS</t>
  </si>
  <si>
    <t>DSIDC BAWANA</t>
  </si>
  <si>
    <t>66KV TX.3</t>
  </si>
  <si>
    <t xml:space="preserve">                                                    REACTIVE ENERGY RELEASE STATEMENT TO LICENSEES.</t>
  </si>
  <si>
    <t>MUNDKA</t>
  </si>
  <si>
    <t>66KV NANGLOI</t>
  </si>
  <si>
    <t>66KV NGL. WATER WORKS</t>
  </si>
  <si>
    <t>66KV GUEST HOUSE</t>
  </si>
  <si>
    <t>66KV TX.2</t>
  </si>
  <si>
    <t>66KV NGL. T-OFF MGL P</t>
  </si>
  <si>
    <t>66KV MANGOL PURI</t>
  </si>
  <si>
    <t>TRAUMA CENTRE</t>
  </si>
  <si>
    <t>33KV TX-1</t>
  </si>
  <si>
    <t>66KV DMRC-II</t>
  </si>
  <si>
    <t>66KV DMRC-I</t>
  </si>
  <si>
    <t>ELECTRIC LANE</t>
  </si>
  <si>
    <t>DELIVERED &amp; RECEIVED ABOVE 103%</t>
  </si>
  <si>
    <t>DELIVERED &amp; RECEIVED BELOW 97 %</t>
  </si>
  <si>
    <t>KILOKARI</t>
  </si>
  <si>
    <t>SPM NO.1/ BAPUDHAM</t>
  </si>
  <si>
    <t>GHEWARA</t>
  </si>
  <si>
    <t>SIRI FORT</t>
  </si>
  <si>
    <t>ROHINI-II</t>
  </si>
  <si>
    <t>33KV TX-2</t>
  </si>
  <si>
    <t>SHEKHAWATI- 2</t>
  </si>
  <si>
    <t>SHEKHAWATI- 1</t>
  </si>
  <si>
    <t>WAZIRPUR</t>
  </si>
  <si>
    <t>Guest House</t>
  </si>
  <si>
    <t xml:space="preserve">Guest House </t>
  </si>
  <si>
    <t>HARSH VIHAR</t>
  </si>
  <si>
    <t>TX.-3 (66KV)</t>
  </si>
  <si>
    <t>TX-3</t>
  </si>
  <si>
    <t>TX.-2 (66KV)</t>
  </si>
  <si>
    <t>Pandav Nagar</t>
  </si>
  <si>
    <t>PEERAGARHI</t>
  </si>
  <si>
    <t>SUDARSHAN PARK(L -1)</t>
  </si>
  <si>
    <t>RANI BAGH(L-2)</t>
  </si>
  <si>
    <t>PEERGARHI</t>
  </si>
  <si>
    <t>33KV VISHAL (L-3)</t>
  </si>
  <si>
    <t>33KV (LINE - 4)</t>
  </si>
  <si>
    <t>33KV UDYOG NAGAR(L-5)</t>
  </si>
  <si>
    <t>33KV MADIPUR(L-6)</t>
  </si>
  <si>
    <t>PASCHIM PURI - I (L-7)</t>
  </si>
  <si>
    <t>PASCHIM PURI - 2(L-8)</t>
  </si>
  <si>
    <t>Tx.1 (66 KV)-circuit No.1</t>
  </si>
  <si>
    <t>Tx.2 (66 KV)-circuit no. 2</t>
  </si>
  <si>
    <t>Tx.2 (33 KV)-Ckt No.3</t>
  </si>
  <si>
    <t>Tx.3 (33 KV)-Ckt No.4</t>
  </si>
  <si>
    <t>Tx.4 (33 KV)-Ckt No.  5</t>
  </si>
  <si>
    <t>66KV SCHOOL LANE</t>
  </si>
  <si>
    <t>66KV TX.1</t>
  </si>
  <si>
    <t>O/G REWARI LINE 1(payal)</t>
  </si>
  <si>
    <t>Tx-3</t>
  </si>
  <si>
    <t>BAY No 611</t>
  </si>
  <si>
    <t>BAY No 616</t>
  </si>
  <si>
    <t>Tx.5</t>
  </si>
  <si>
    <t>NARELA</t>
  </si>
  <si>
    <t>33KV Bhikaji Cama Place</t>
  </si>
  <si>
    <t>Trauma Centre</t>
  </si>
  <si>
    <t>33kV Bhikaji Cama Place</t>
  </si>
  <si>
    <t>33KV IIT Circuit</t>
  </si>
  <si>
    <t>MAYA PURI -I</t>
  </si>
  <si>
    <t>MAYA PURI -II</t>
  </si>
  <si>
    <t>IIT CIRCUIT</t>
  </si>
  <si>
    <t>PREET VIHAR</t>
  </si>
  <si>
    <t>MUKHERJEE PARK - I</t>
  </si>
  <si>
    <t>MUKHERJEE PARK - II</t>
  </si>
  <si>
    <t>PAAPANKALAN-III</t>
  </si>
  <si>
    <t>RAILWAY(+)</t>
  </si>
  <si>
    <t>CUSTOMER-  NORTHERN RAILWAYS</t>
  </si>
  <si>
    <t>NARELA DSIDC-1</t>
  </si>
  <si>
    <t>NET REACTIVE ENERGY TO N. RAILWAYS</t>
  </si>
  <si>
    <t>NARELA (RAILWAY CKTS)</t>
  </si>
  <si>
    <t>66KV RLY Ckt-1</t>
  </si>
  <si>
    <t>RIDGE VALLEY (RAILWAY CKTS)</t>
  </si>
  <si>
    <t xml:space="preserve">REWARI LINE </t>
  </si>
  <si>
    <t>VISHAL-1</t>
  </si>
  <si>
    <t>VISHAL-2</t>
  </si>
  <si>
    <t>MAYAPURI</t>
  </si>
  <si>
    <t>20MVATX-1</t>
  </si>
  <si>
    <t>16MVA TX-1</t>
  </si>
  <si>
    <t>PPK-1</t>
  </si>
  <si>
    <t>SAGARPUR</t>
  </si>
  <si>
    <t>6)</t>
  </si>
  <si>
    <t>N.Railway</t>
  </si>
  <si>
    <t>N.RAILWAY=</t>
  </si>
  <si>
    <t>R.K.PURAM</t>
  </si>
  <si>
    <t>33KV I/C-1</t>
  </si>
  <si>
    <t>33KV I/C-2</t>
  </si>
  <si>
    <t>66KV I/C-1</t>
  </si>
  <si>
    <t>66KV I/C-2</t>
  </si>
  <si>
    <t>220KV DMRC-2</t>
  </si>
  <si>
    <t>220KV DMRC-1</t>
  </si>
  <si>
    <t>66KV Rly Ckt-1</t>
  </si>
  <si>
    <t>66KV Rly Ckt-2</t>
  </si>
  <si>
    <t>TUGLAKABAD</t>
  </si>
  <si>
    <t xml:space="preserve">BAY-38 </t>
  </si>
  <si>
    <t>MSW BAWANA</t>
  </si>
  <si>
    <t>E.Delhi Waste GZP</t>
  </si>
  <si>
    <t>TOTAL ENERGY TO Northern Railway</t>
  </si>
  <si>
    <t>SADAR</t>
  </si>
  <si>
    <t>AJMERI GATE</t>
  </si>
  <si>
    <t>NDLS</t>
  </si>
  <si>
    <t>D.M.S</t>
  </si>
  <si>
    <t>I/C from R.Valley at kidwai ngr</t>
  </si>
  <si>
    <t>Q00263398</t>
  </si>
  <si>
    <t>SECURE</t>
  </si>
  <si>
    <t>Q00263402</t>
  </si>
  <si>
    <t>Q00263400</t>
  </si>
  <si>
    <t>FED FROM BYPL (RLY.)</t>
  </si>
  <si>
    <t>w.e.f 28/5/20</t>
  </si>
  <si>
    <t>w.e.f 29/5/20</t>
  </si>
  <si>
    <t>FINAL READING 30/06/2020</t>
  </si>
  <si>
    <t>INTIAL READING 01/06/2020</t>
  </si>
  <si>
    <t>JUNE-2020</t>
  </si>
  <si>
    <t xml:space="preserve">                                      PERIOD 1st JUNE-2020 TO 30th JUNE-2020</t>
  </si>
  <si>
    <t xml:space="preserve">Transformer </t>
  </si>
  <si>
    <t>w.e.f 4/6/20</t>
  </si>
  <si>
    <t>Data till 22/06</t>
  </si>
  <si>
    <t>Note :Sharing taken from wk-13abt bill 2020-21</t>
  </si>
  <si>
    <t>Check meter data w.e.f 23/6</t>
  </si>
  <si>
    <t>CTR Chnged to 1000 to 2000 w.e.f 26/6/20</t>
  </si>
  <si>
    <t>Assessment last month</t>
  </si>
</sst>
</file>

<file path=xl/styles.xml><?xml version="1.0" encoding="utf-8"?>
<styleSheet xmlns="http://schemas.openxmlformats.org/spreadsheetml/2006/main">
  <numFmts count="50">
    <numFmt numFmtId="5" formatCode="&quot;₹&quot;\ #,##0_);\(&quot;₹&quot;\ #,##0\)"/>
    <numFmt numFmtId="6" formatCode="&quot;₹&quot;\ #,##0_);[Red]\(&quot;₹&quot;\ #,##0\)"/>
    <numFmt numFmtId="7" formatCode="&quot;₹&quot;\ #,##0.00_);\(&quot;₹&quot;\ #,##0.00\)"/>
    <numFmt numFmtId="8" formatCode="&quot;₹&quot;\ #,##0.00_);[Red]\(&quot;₹&quot;\ #,##0.00\)"/>
    <numFmt numFmtId="42" formatCode="_(&quot;₹&quot;\ * #,##0_);_(&quot;₹&quot;\ * \(#,##0\);_(&quot;₹&quot;\ * &quot;-&quot;_);_(@_)"/>
    <numFmt numFmtId="41" formatCode="_(* #,##0_);_(* \(#,##0\);_(* &quot;-&quot;_);_(@_)"/>
    <numFmt numFmtId="44" formatCode="_(&quot;₹&quot;\ * #,##0.00_);_(&quot;₹&quot;\ * \(#,##0.00\);_(&quot;₹&quot;\ 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* #,##0_-;\-* #,##0_-;_-* &quot;-&quot;_-;_-@_-"/>
    <numFmt numFmtId="184" formatCode="_-&quot;£&quot;* #,##0.00_-;\-&quot;£&quot;* #,##0.00_-;_-&quot;£&quot;* &quot;-&quot;??_-;_-@_-"/>
    <numFmt numFmtId="185" formatCode="_-* #,##0.00_-;\-* #,##0.00_-;_-* &quot;-&quot;??_-;_-@_-"/>
    <numFmt numFmtId="186" formatCode="&quot;Rs.&quot;\ #,##0_);\(&quot;Rs.&quot;\ #,##0\)"/>
    <numFmt numFmtId="187" formatCode="&quot;Rs.&quot;\ #,##0_);[Red]\(&quot;Rs.&quot;\ #,##0\)"/>
    <numFmt numFmtId="188" formatCode="&quot;Rs.&quot;\ #,##0.00_);\(&quot;Rs.&quot;\ #,##0.00\)"/>
    <numFmt numFmtId="189" formatCode="&quot;Rs.&quot;\ #,##0.00_);[Red]\(&quot;Rs.&quot;\ #,##0.00\)"/>
    <numFmt numFmtId="190" formatCode="_(&quot;Rs.&quot;\ * #,##0_);_(&quot;Rs.&quot;\ * \(#,##0\);_(&quot;Rs.&quot;\ * &quot;-&quot;_);_(@_)"/>
    <numFmt numFmtId="191" formatCode="_(&quot;Rs.&quot;\ * #,##0.00_);_(&quot;Rs.&quot;\ * \(#,##0.00\);_(&quot;Rs.&quot;\ * &quot;-&quot;??_);_(@_)"/>
    <numFmt numFmtId="192" formatCode="0.0000"/>
    <numFmt numFmtId="193" formatCode="0.000"/>
    <numFmt numFmtId="194" formatCode="0.0"/>
    <numFmt numFmtId="195" formatCode="0.00000"/>
    <numFmt numFmtId="196" formatCode="0.0000000"/>
    <numFmt numFmtId="197" formatCode="0.000000"/>
    <numFmt numFmtId="198" formatCode="0_);\(0\)"/>
    <numFmt numFmtId="199" formatCode="[$-409]h:mm:ss\ AM/PM"/>
    <numFmt numFmtId="200" formatCode="[$-409]dddd\,\ mmmm\ dd\,\ yyyy"/>
    <numFmt numFmtId="201" formatCode="0.000_);\(0.000\)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89">
    <font>
      <sz val="10"/>
      <name val="Arial"/>
      <family val="0"/>
    </font>
    <font>
      <b/>
      <sz val="20"/>
      <name val="Arial"/>
      <family val="2"/>
    </font>
    <font>
      <b/>
      <sz val="10"/>
      <name val="Arial"/>
      <family val="2"/>
    </font>
    <font>
      <sz val="18"/>
      <name val="Arial"/>
      <family val="2"/>
    </font>
    <font>
      <sz val="8"/>
      <name val="Arial"/>
      <family val="2"/>
    </font>
    <font>
      <b/>
      <u val="single"/>
      <sz val="11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u val="single"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25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7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u val="single"/>
      <sz val="14"/>
      <name val="Arial"/>
      <family val="2"/>
    </font>
    <font>
      <b/>
      <sz val="18"/>
      <name val="Arial"/>
      <family val="2"/>
    </font>
    <font>
      <sz val="4"/>
      <name val="Arial"/>
      <family val="2"/>
    </font>
    <font>
      <b/>
      <sz val="20"/>
      <color indexed="12"/>
      <name val="Arial"/>
      <family val="2"/>
    </font>
    <font>
      <sz val="20"/>
      <color indexed="12"/>
      <name val="Arial"/>
      <family val="2"/>
    </font>
    <font>
      <b/>
      <sz val="14"/>
      <color indexed="12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2"/>
      <color indexed="12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b/>
      <sz val="18"/>
      <color indexed="8"/>
      <name val="Arial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8"/>
      <name val="Arial"/>
      <family val="2"/>
    </font>
    <font>
      <b/>
      <u val="single"/>
      <sz val="10"/>
      <name val="Arial"/>
      <family val="2"/>
    </font>
    <font>
      <sz val="10"/>
      <color indexed="12"/>
      <name val="Arial"/>
      <family val="2"/>
    </font>
    <font>
      <b/>
      <sz val="16"/>
      <color indexed="12"/>
      <name val="Arial"/>
      <family val="2"/>
    </font>
    <font>
      <sz val="16"/>
      <name val="Arial"/>
      <family val="2"/>
    </font>
    <font>
      <b/>
      <sz val="16"/>
      <color indexed="8"/>
      <name val="Arial"/>
      <family val="2"/>
    </font>
    <font>
      <b/>
      <sz val="17"/>
      <name val="Arial"/>
      <family val="2"/>
    </font>
    <font>
      <sz val="17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i/>
      <sz val="13"/>
      <name val="Arial"/>
      <family val="2"/>
    </font>
    <font>
      <i/>
      <sz val="11"/>
      <name val="Arial"/>
      <family val="2"/>
    </font>
    <font>
      <sz val="16"/>
      <color indexed="12"/>
      <name val="Arial"/>
      <family val="2"/>
    </font>
    <font>
      <b/>
      <sz val="18"/>
      <color indexed="12"/>
      <name val="Arial"/>
      <family val="2"/>
    </font>
    <font>
      <sz val="18"/>
      <color indexed="12"/>
      <name val="Arial"/>
      <family val="2"/>
    </font>
    <font>
      <b/>
      <sz val="24"/>
      <color indexed="12"/>
      <name val="Arial"/>
      <family val="2"/>
    </font>
    <font>
      <b/>
      <u val="single"/>
      <sz val="18"/>
      <name val="Arial"/>
      <family val="2"/>
    </font>
    <font>
      <b/>
      <u val="single"/>
      <sz val="16"/>
      <color indexed="12"/>
      <name val="Arial"/>
      <family val="2"/>
    </font>
    <font>
      <b/>
      <sz val="14"/>
      <color indexed="8"/>
      <name val="Arial"/>
      <family val="2"/>
    </font>
    <font>
      <b/>
      <sz val="20"/>
      <color indexed="8"/>
      <name val="Arial"/>
      <family val="2"/>
    </font>
    <font>
      <sz val="12"/>
      <color indexed="8"/>
      <name val="Arial"/>
      <family val="2"/>
    </font>
    <font>
      <b/>
      <sz val="22"/>
      <name val="Arial"/>
      <family val="2"/>
    </font>
    <font>
      <b/>
      <sz val="19"/>
      <name val="Arial"/>
      <family val="2"/>
    </font>
    <font>
      <sz val="7"/>
      <name val="Arial"/>
      <family val="2"/>
    </font>
    <font>
      <sz val="18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5"/>
      <name val="Arial"/>
      <family val="2"/>
    </font>
    <font>
      <sz val="14"/>
      <color indexed="8"/>
      <name val="Arial"/>
      <family val="2"/>
    </font>
    <font>
      <b/>
      <u val="single"/>
      <sz val="9"/>
      <name val="Arial"/>
      <family val="2"/>
    </font>
    <font>
      <sz val="13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 style="double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5" borderId="0" applyNumberFormat="0" applyBorder="0" applyAlignment="0" applyProtection="0"/>
    <xf numFmtId="0" fontId="72" fillId="8" borderId="0" applyNumberFormat="0" applyBorder="0" applyAlignment="0" applyProtection="0"/>
    <xf numFmtId="0" fontId="72" fillId="11" borderId="0" applyNumberFormat="0" applyBorder="0" applyAlignment="0" applyProtection="0"/>
    <xf numFmtId="0" fontId="73" fillId="12" borderId="0" applyNumberFormat="0" applyBorder="0" applyAlignment="0" applyProtection="0"/>
    <xf numFmtId="0" fontId="73" fillId="9" borderId="0" applyNumberFormat="0" applyBorder="0" applyAlignment="0" applyProtection="0"/>
    <xf numFmtId="0" fontId="73" fillId="10" borderId="0" applyNumberFormat="0" applyBorder="0" applyAlignment="0" applyProtection="0"/>
    <xf numFmtId="0" fontId="73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9" borderId="0" applyNumberFormat="0" applyBorder="0" applyAlignment="0" applyProtection="0"/>
    <xf numFmtId="0" fontId="74" fillId="3" borderId="0" applyNumberFormat="0" applyBorder="0" applyAlignment="0" applyProtection="0"/>
    <xf numFmtId="0" fontId="75" fillId="20" borderId="1" applyNumberFormat="0" applyAlignment="0" applyProtection="0"/>
    <xf numFmtId="0" fontId="7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78" fillId="4" borderId="0" applyNumberFormat="0" applyBorder="0" applyAlignment="0" applyProtection="0"/>
    <xf numFmtId="0" fontId="79" fillId="0" borderId="3" applyNumberFormat="0" applyFill="0" applyAlignment="0" applyProtection="0"/>
    <xf numFmtId="0" fontId="80" fillId="0" borderId="4" applyNumberFormat="0" applyFill="0" applyAlignment="0" applyProtection="0"/>
    <xf numFmtId="0" fontId="81" fillId="0" borderId="5" applyNumberFormat="0" applyFill="0" applyAlignment="0" applyProtection="0"/>
    <xf numFmtId="0" fontId="81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82" fillId="7" borderId="1" applyNumberFormat="0" applyAlignment="0" applyProtection="0"/>
    <xf numFmtId="0" fontId="83" fillId="0" borderId="6" applyNumberFormat="0" applyFill="0" applyAlignment="0" applyProtection="0"/>
    <xf numFmtId="0" fontId="84" fillId="22" borderId="0" applyNumberFormat="0" applyBorder="0" applyAlignment="0" applyProtection="0"/>
    <xf numFmtId="0" fontId="0" fillId="23" borderId="7" applyNumberFormat="0" applyFont="0" applyAlignment="0" applyProtection="0"/>
    <xf numFmtId="0" fontId="85" fillId="20" borderId="8" applyNumberFormat="0" applyAlignment="0" applyProtection="0"/>
    <xf numFmtId="9" fontId="0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9" applyNumberFormat="0" applyFill="0" applyAlignment="0" applyProtection="0"/>
    <xf numFmtId="0" fontId="88" fillId="0" borderId="0" applyNumberFormat="0" applyFill="0" applyBorder="0" applyAlignment="0" applyProtection="0"/>
  </cellStyleXfs>
  <cellXfs count="870">
    <xf numFmtId="0" fontId="0" fillId="0" borderId="0" xfId="0" applyAlignment="1">
      <alignment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10" xfId="0" applyBorder="1" applyAlignment="1">
      <alignment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9" fillId="0" borderId="0" xfId="0" applyFont="1" applyFill="1" applyAlignment="1">
      <alignment horizontal="left"/>
    </xf>
    <xf numFmtId="0" fontId="10" fillId="0" borderId="0" xfId="0" applyFont="1" applyFill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11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7" fillId="0" borderId="12" xfId="0" applyFont="1" applyFill="1" applyBorder="1" applyAlignment="1">
      <alignment horizontal="center"/>
    </xf>
    <xf numFmtId="0" fontId="0" fillId="0" borderId="16" xfId="0" applyBorder="1" applyAlignment="1">
      <alignment/>
    </xf>
    <xf numFmtId="2" fontId="7" fillId="0" borderId="12" xfId="0" applyNumberFormat="1" applyFont="1" applyFill="1" applyBorder="1" applyAlignment="1">
      <alignment horizontal="center"/>
    </xf>
    <xf numFmtId="0" fontId="2" fillId="0" borderId="17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2" fontId="4" fillId="0" borderId="20" xfId="0" applyNumberFormat="1" applyFont="1" applyFill="1" applyBorder="1" applyAlignment="1">
      <alignment horizontal="center"/>
    </xf>
    <xf numFmtId="2" fontId="9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 vertic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13" fillId="0" borderId="0" xfId="0" applyFont="1" applyAlignment="1">
      <alignment/>
    </xf>
    <xf numFmtId="0" fontId="4" fillId="0" borderId="12" xfId="0" applyFont="1" applyFill="1" applyBorder="1" applyAlignment="1">
      <alignment horizontal="center" wrapText="1"/>
    </xf>
    <xf numFmtId="0" fontId="0" fillId="0" borderId="0" xfId="0" applyFont="1" applyFill="1" applyAlignment="1">
      <alignment horizontal="center"/>
    </xf>
    <xf numFmtId="192" fontId="2" fillId="0" borderId="0" xfId="0" applyNumberFormat="1" applyFont="1" applyFill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2" fillId="0" borderId="25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9" fillId="0" borderId="13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2" fontId="7" fillId="0" borderId="11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2" fontId="4" fillId="0" borderId="15" xfId="0" applyNumberFormat="1" applyFont="1" applyFill="1" applyBorder="1" applyAlignment="1">
      <alignment horizontal="left" vertical="center"/>
    </xf>
    <xf numFmtId="1" fontId="4" fillId="0" borderId="15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vertical="center"/>
    </xf>
    <xf numFmtId="2" fontId="4" fillId="0" borderId="15" xfId="0" applyNumberFormat="1" applyFont="1" applyFill="1" applyBorder="1" applyAlignment="1">
      <alignment horizontal="center" vertical="center"/>
    </xf>
    <xf numFmtId="2" fontId="7" fillId="0" borderId="14" xfId="0" applyNumberFormat="1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vertical="center"/>
    </xf>
    <xf numFmtId="2" fontId="4" fillId="0" borderId="0" xfId="0" applyNumberFormat="1" applyFont="1" applyFill="1" applyBorder="1" applyAlignment="1">
      <alignment horizontal="left" vertical="center"/>
    </xf>
    <xf numFmtId="2" fontId="7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center"/>
    </xf>
    <xf numFmtId="2" fontId="4" fillId="0" borderId="13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193" fontId="0" fillId="0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9" fillId="0" borderId="0" xfId="0" applyFont="1" applyFill="1" applyAlignment="1">
      <alignment/>
    </xf>
    <xf numFmtId="2" fontId="4" fillId="0" borderId="15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3" xfId="0" applyFont="1" applyFill="1" applyBorder="1" applyAlignment="1">
      <alignment horizontal="center"/>
    </xf>
    <xf numFmtId="0" fontId="4" fillId="0" borderId="16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192" fontId="4" fillId="0" borderId="20" xfId="0" applyNumberFormat="1" applyFont="1" applyFill="1" applyBorder="1" applyAlignment="1">
      <alignment/>
    </xf>
    <xf numFmtId="192" fontId="4" fillId="0" borderId="12" xfId="0" applyNumberFormat="1" applyFont="1" applyFill="1" applyBorder="1" applyAlignment="1">
      <alignment/>
    </xf>
    <xf numFmtId="192" fontId="4" fillId="0" borderId="11" xfId="0" applyNumberFormat="1" applyFont="1" applyFill="1" applyBorder="1" applyAlignment="1">
      <alignment/>
    </xf>
    <xf numFmtId="0" fontId="0" fillId="0" borderId="20" xfId="0" applyBorder="1" applyAlignment="1">
      <alignment/>
    </xf>
    <xf numFmtId="0" fontId="9" fillId="0" borderId="15" xfId="0" applyFont="1" applyFill="1" applyBorder="1" applyAlignment="1">
      <alignment/>
    </xf>
    <xf numFmtId="0" fontId="9" fillId="0" borderId="14" xfId="0" applyFont="1" applyFill="1" applyBorder="1" applyAlignment="1">
      <alignment/>
    </xf>
    <xf numFmtId="1" fontId="0" fillId="0" borderId="11" xfId="0" applyNumberFormat="1" applyFont="1" applyFill="1" applyBorder="1" applyAlignment="1">
      <alignment horizontal="center"/>
    </xf>
    <xf numFmtId="1" fontId="0" fillId="0" borderId="11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1" fontId="0" fillId="0" borderId="0" xfId="0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3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1" fontId="0" fillId="0" borderId="20" xfId="0" applyNumberFormat="1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11" xfId="0" applyFont="1" applyBorder="1" applyAlignment="1">
      <alignment/>
    </xf>
    <xf numFmtId="2" fontId="7" fillId="0" borderId="0" xfId="0" applyNumberFormat="1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2" fontId="0" fillId="0" borderId="11" xfId="0" applyNumberFormat="1" applyFont="1" applyFill="1" applyBorder="1" applyAlignment="1">
      <alignment horizontal="center"/>
    </xf>
    <xf numFmtId="2" fontId="0" fillId="0" borderId="11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192" fontId="2" fillId="0" borderId="0" xfId="0" applyNumberFormat="1" applyFont="1" applyFill="1" applyAlignment="1">
      <alignment horizontal="center"/>
    </xf>
    <xf numFmtId="192" fontId="2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192" fontId="2" fillId="0" borderId="0" xfId="0" applyNumberFormat="1" applyFont="1" applyAlignment="1">
      <alignment/>
    </xf>
    <xf numFmtId="0" fontId="0" fillId="0" borderId="0" xfId="0" applyAlignment="1">
      <alignment horizontal="right"/>
    </xf>
    <xf numFmtId="192" fontId="0" fillId="0" borderId="0" xfId="0" applyNumberFormat="1" applyAlignment="1">
      <alignment/>
    </xf>
    <xf numFmtId="192" fontId="17" fillId="0" borderId="0" xfId="0" applyNumberFormat="1" applyFont="1" applyFill="1" applyBorder="1" applyAlignment="1">
      <alignment horizontal="center"/>
    </xf>
    <xf numFmtId="0" fontId="1" fillId="0" borderId="26" xfId="0" applyFont="1" applyFill="1" applyBorder="1" applyAlignment="1">
      <alignment horizontal="left"/>
    </xf>
    <xf numFmtId="0" fontId="7" fillId="0" borderId="21" xfId="0" applyFont="1" applyFill="1" applyBorder="1" applyAlignment="1">
      <alignment horizontal="center"/>
    </xf>
    <xf numFmtId="0" fontId="18" fillId="0" borderId="21" xfId="0" applyFont="1" applyFill="1" applyBorder="1" applyAlignment="1">
      <alignment horizontal="center"/>
    </xf>
    <xf numFmtId="0" fontId="18" fillId="0" borderId="21" xfId="0" applyFont="1" applyFill="1" applyBorder="1" applyAlignment="1">
      <alignment horizontal="left"/>
    </xf>
    <xf numFmtId="193" fontId="8" fillId="0" borderId="21" xfId="0" applyNumberFormat="1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192" fontId="7" fillId="0" borderId="21" xfId="0" applyNumberFormat="1" applyFont="1" applyFill="1" applyBorder="1" applyAlignment="1">
      <alignment horizontal="center"/>
    </xf>
    <xf numFmtId="0" fontId="20" fillId="0" borderId="27" xfId="0" applyFont="1" applyFill="1" applyBorder="1" applyAlignment="1">
      <alignment horizontal="left"/>
    </xf>
    <xf numFmtId="0" fontId="0" fillId="0" borderId="24" xfId="0" applyFont="1" applyFill="1" applyBorder="1" applyAlignment="1">
      <alignment horizontal="center"/>
    </xf>
    <xf numFmtId="0" fontId="17" fillId="0" borderId="28" xfId="0" applyFont="1" applyFill="1" applyBorder="1" applyAlignment="1">
      <alignment horizontal="left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17" fillId="0" borderId="0" xfId="0" applyFont="1" applyFill="1" applyAlignment="1">
      <alignment horizontal="left"/>
    </xf>
    <xf numFmtId="0" fontId="17" fillId="0" borderId="0" xfId="0" applyFont="1" applyFill="1" applyBorder="1" applyAlignment="1">
      <alignment horizontal="center"/>
    </xf>
    <xf numFmtId="0" fontId="17" fillId="0" borderId="0" xfId="0" applyFont="1" applyAlignment="1">
      <alignment/>
    </xf>
    <xf numFmtId="0" fontId="0" fillId="0" borderId="32" xfId="0" applyBorder="1" applyAlignment="1">
      <alignment/>
    </xf>
    <xf numFmtId="0" fontId="0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vertical="center"/>
    </xf>
    <xf numFmtId="1" fontId="0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2" fontId="0" fillId="0" borderId="2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" fontId="0" fillId="0" borderId="20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2" fontId="0" fillId="0" borderId="0" xfId="0" applyNumberFormat="1" applyFont="1" applyFill="1" applyBorder="1" applyAlignment="1">
      <alignment vertical="center" wrapText="1"/>
    </xf>
    <xf numFmtId="0" fontId="0" fillId="0" borderId="14" xfId="0" applyFont="1" applyFill="1" applyBorder="1" applyAlignment="1">
      <alignment horizontal="center" vertical="center"/>
    </xf>
    <xf numFmtId="2" fontId="0" fillId="0" borderId="15" xfId="0" applyNumberFormat="1" applyFont="1" applyFill="1" applyBorder="1" applyAlignment="1">
      <alignment horizontal="left" vertical="center"/>
    </xf>
    <xf numFmtId="1" fontId="0" fillId="0" borderId="15" xfId="0" applyNumberFormat="1" applyFont="1" applyFill="1" applyBorder="1" applyAlignment="1">
      <alignment horizontal="center" vertical="center"/>
    </xf>
    <xf numFmtId="2" fontId="0" fillId="0" borderId="15" xfId="0" applyNumberFormat="1" applyFont="1" applyFill="1" applyBorder="1" applyAlignment="1">
      <alignment horizontal="center" vertical="center"/>
    </xf>
    <xf numFmtId="2" fontId="0" fillId="0" borderId="33" xfId="0" applyNumberFormat="1" applyFont="1" applyFill="1" applyBorder="1" applyAlignment="1">
      <alignment horizontal="center" vertical="center"/>
    </xf>
    <xf numFmtId="2" fontId="0" fillId="0" borderId="14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vertical="center"/>
    </xf>
    <xf numFmtId="0" fontId="2" fillId="0" borderId="34" xfId="0" applyFont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7" fillId="0" borderId="0" xfId="0" applyFont="1" applyAlignment="1">
      <alignment horizontal="left"/>
    </xf>
    <xf numFmtId="0" fontId="19" fillId="0" borderId="0" xfId="0" applyFont="1" applyAlignment="1">
      <alignment/>
    </xf>
    <xf numFmtId="0" fontId="23" fillId="0" borderId="0" xfId="0" applyFont="1" applyFill="1" applyAlignment="1">
      <alignment/>
    </xf>
    <xf numFmtId="0" fontId="19" fillId="0" borderId="0" xfId="0" applyFont="1" applyBorder="1" applyAlignment="1">
      <alignment/>
    </xf>
    <xf numFmtId="0" fontId="21" fillId="0" borderId="0" xfId="0" applyFont="1" applyFill="1" applyAlignment="1">
      <alignment/>
    </xf>
    <xf numFmtId="0" fontId="7" fillId="0" borderId="30" xfId="0" applyFont="1" applyFill="1" applyBorder="1" applyAlignment="1">
      <alignment horizontal="center"/>
    </xf>
    <xf numFmtId="0" fontId="17" fillId="0" borderId="25" xfId="0" applyFont="1" applyFill="1" applyBorder="1" applyAlignment="1">
      <alignment/>
    </xf>
    <xf numFmtId="0" fontId="8" fillId="0" borderId="21" xfId="0" applyFont="1" applyFill="1" applyBorder="1" applyAlignment="1">
      <alignment horizontal="center"/>
    </xf>
    <xf numFmtId="192" fontId="8" fillId="0" borderId="21" xfId="0" applyNumberFormat="1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192" fontId="2" fillId="0" borderId="20" xfId="0" applyNumberFormat="1" applyFont="1" applyFill="1" applyBorder="1" applyAlignment="1">
      <alignment horizontal="center"/>
    </xf>
    <xf numFmtId="2" fontId="2" fillId="0" borderId="15" xfId="0" applyNumberFormat="1" applyFont="1" applyFill="1" applyBorder="1" applyAlignment="1">
      <alignment horizontal="center"/>
    </xf>
    <xf numFmtId="192" fontId="2" fillId="0" borderId="33" xfId="0" applyNumberFormat="1" applyFont="1" applyFill="1" applyBorder="1" applyAlignment="1">
      <alignment horizontal="center"/>
    </xf>
    <xf numFmtId="2" fontId="2" fillId="0" borderId="0" xfId="0" applyNumberFormat="1" applyFont="1" applyFill="1" applyAlignment="1">
      <alignment horizontal="left"/>
    </xf>
    <xf numFmtId="0" fontId="20" fillId="0" borderId="0" xfId="0" applyFont="1" applyAlignment="1">
      <alignment/>
    </xf>
    <xf numFmtId="0" fontId="17" fillId="0" borderId="24" xfId="0" applyFont="1" applyBorder="1" applyAlignment="1">
      <alignment horizontal="center"/>
    </xf>
    <xf numFmtId="0" fontId="19" fillId="0" borderId="24" xfId="0" applyFont="1" applyBorder="1" applyAlignment="1">
      <alignment horizontal="center"/>
    </xf>
    <xf numFmtId="0" fontId="19" fillId="0" borderId="32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25" fillId="0" borderId="37" xfId="0" applyFont="1" applyBorder="1" applyAlignment="1">
      <alignment/>
    </xf>
    <xf numFmtId="0" fontId="26" fillId="0" borderId="37" xfId="0" applyFont="1" applyBorder="1" applyAlignment="1">
      <alignment/>
    </xf>
    <xf numFmtId="0" fontId="27" fillId="0" borderId="37" xfId="0" applyFont="1" applyBorder="1" applyAlignment="1">
      <alignment/>
    </xf>
    <xf numFmtId="0" fontId="27" fillId="0" borderId="0" xfId="0" applyFont="1" applyBorder="1" applyAlignment="1">
      <alignment/>
    </xf>
    <xf numFmtId="0" fontId="28" fillId="0" borderId="0" xfId="0" applyFont="1" applyBorder="1" applyAlignment="1">
      <alignment/>
    </xf>
    <xf numFmtId="0" fontId="29" fillId="0" borderId="0" xfId="0" applyFont="1" applyBorder="1" applyAlignment="1">
      <alignment horizontal="center"/>
    </xf>
    <xf numFmtId="0" fontId="0" fillId="0" borderId="37" xfId="0" applyBorder="1" applyAlignment="1">
      <alignment/>
    </xf>
    <xf numFmtId="192" fontId="29" fillId="0" borderId="0" xfId="0" applyNumberFormat="1" applyFont="1" applyBorder="1" applyAlignment="1">
      <alignment horizontal="center"/>
    </xf>
    <xf numFmtId="0" fontId="30" fillId="0" borderId="0" xfId="0" applyFont="1" applyBorder="1" applyAlignment="1">
      <alignment/>
    </xf>
    <xf numFmtId="192" fontId="28" fillId="0" borderId="0" xfId="0" applyNumberFormat="1" applyFont="1" applyBorder="1" applyAlignment="1">
      <alignment/>
    </xf>
    <xf numFmtId="192" fontId="28" fillId="0" borderId="0" xfId="0" applyNumberFormat="1" applyFont="1" applyBorder="1" applyAlignment="1">
      <alignment horizontal="center"/>
    </xf>
    <xf numFmtId="0" fontId="17" fillId="0" borderId="0" xfId="0" applyFont="1" applyBorder="1" applyAlignment="1">
      <alignment/>
    </xf>
    <xf numFmtId="192" fontId="27" fillId="0" borderId="0" xfId="0" applyNumberFormat="1" applyFont="1" applyBorder="1" applyAlignment="1">
      <alignment/>
    </xf>
    <xf numFmtId="0" fontId="20" fillId="0" borderId="0" xfId="0" applyFont="1" applyBorder="1" applyAlignment="1">
      <alignment/>
    </xf>
    <xf numFmtId="0" fontId="33" fillId="0" borderId="0" xfId="0" applyFont="1" applyBorder="1" applyAlignment="1">
      <alignment/>
    </xf>
    <xf numFmtId="0" fontId="35" fillId="0" borderId="0" xfId="0" applyFont="1" applyBorder="1" applyAlignment="1">
      <alignment/>
    </xf>
    <xf numFmtId="0" fontId="32" fillId="0" borderId="0" xfId="0" applyFont="1" applyBorder="1" applyAlignment="1">
      <alignment/>
    </xf>
    <xf numFmtId="192" fontId="35" fillId="0" borderId="0" xfId="0" applyNumberFormat="1" applyFont="1" applyBorder="1" applyAlignment="1">
      <alignment horizontal="center"/>
    </xf>
    <xf numFmtId="0" fontId="33" fillId="0" borderId="0" xfId="0" applyFont="1" applyBorder="1" applyAlignment="1">
      <alignment horizontal="left"/>
    </xf>
    <xf numFmtId="0" fontId="36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192" fontId="9" fillId="0" borderId="0" xfId="0" applyNumberFormat="1" applyFont="1" applyBorder="1" applyAlignment="1">
      <alignment horizontal="center"/>
    </xf>
    <xf numFmtId="0" fontId="31" fillId="0" borderId="26" xfId="0" applyFont="1" applyBorder="1" applyAlignment="1">
      <alignment/>
    </xf>
    <xf numFmtId="0" fontId="32" fillId="0" borderId="21" xfId="0" applyFont="1" applyBorder="1" applyAlignment="1">
      <alignment/>
    </xf>
    <xf numFmtId="0" fontId="33" fillId="0" borderId="27" xfId="0" applyFont="1" applyBorder="1" applyAlignment="1">
      <alignment/>
    </xf>
    <xf numFmtId="0" fontId="34" fillId="0" borderId="27" xfId="0" applyFont="1" applyBorder="1" applyAlignment="1">
      <alignment/>
    </xf>
    <xf numFmtId="0" fontId="34" fillId="0" borderId="0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37" fillId="0" borderId="27" xfId="0" applyFont="1" applyBorder="1" applyAlignment="1">
      <alignment/>
    </xf>
    <xf numFmtId="0" fontId="38" fillId="0" borderId="27" xfId="0" applyFont="1" applyBorder="1" applyAlignment="1">
      <alignment/>
    </xf>
    <xf numFmtId="0" fontId="39" fillId="0" borderId="27" xfId="0" applyFont="1" applyBorder="1" applyAlignment="1">
      <alignment horizontal="left"/>
    </xf>
    <xf numFmtId="0" fontId="15" fillId="0" borderId="27" xfId="0" applyFont="1" applyBorder="1" applyAlignment="1">
      <alignment/>
    </xf>
    <xf numFmtId="0" fontId="38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0" fillId="0" borderId="24" xfId="0" applyFont="1" applyFill="1" applyBorder="1" applyAlignment="1">
      <alignment horizontal="left"/>
    </xf>
    <xf numFmtId="0" fontId="32" fillId="0" borderId="23" xfId="0" applyFont="1" applyBorder="1" applyAlignment="1">
      <alignment/>
    </xf>
    <xf numFmtId="0" fontId="33" fillId="0" borderId="23" xfId="0" applyFont="1" applyBorder="1" applyAlignment="1">
      <alignment/>
    </xf>
    <xf numFmtId="0" fontId="21" fillId="0" borderId="27" xfId="0" applyFont="1" applyFill="1" applyBorder="1" applyAlignment="1">
      <alignment vertical="center"/>
    </xf>
    <xf numFmtId="0" fontId="42" fillId="0" borderId="0" xfId="0" applyFont="1" applyAlignment="1">
      <alignment horizontal="center" vertical="center"/>
    </xf>
    <xf numFmtId="0" fontId="21" fillId="0" borderId="0" xfId="0" applyFont="1" applyBorder="1" applyAlignment="1">
      <alignment/>
    </xf>
    <xf numFmtId="0" fontId="43" fillId="0" borderId="0" xfId="0" applyFont="1" applyBorder="1" applyAlignment="1">
      <alignment/>
    </xf>
    <xf numFmtId="0" fontId="44" fillId="0" borderId="0" xfId="0" applyFont="1" applyBorder="1" applyAlignment="1">
      <alignment/>
    </xf>
    <xf numFmtId="0" fontId="42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vertical="center"/>
    </xf>
    <xf numFmtId="0" fontId="28" fillId="0" borderId="38" xfId="0" applyFont="1" applyBorder="1" applyAlignment="1">
      <alignment/>
    </xf>
    <xf numFmtId="0" fontId="0" fillId="0" borderId="38" xfId="0" applyBorder="1" applyAlignment="1">
      <alignment/>
    </xf>
    <xf numFmtId="49" fontId="0" fillId="0" borderId="0" xfId="0" applyNumberFormat="1" applyAlignment="1">
      <alignment/>
    </xf>
    <xf numFmtId="2" fontId="2" fillId="0" borderId="13" xfId="0" applyNumberFormat="1" applyFont="1" applyFill="1" applyBorder="1" applyAlignment="1">
      <alignment/>
    </xf>
    <xf numFmtId="0" fontId="25" fillId="0" borderId="0" xfId="0" applyFont="1" applyBorder="1" applyAlignment="1">
      <alignment vertical="top"/>
    </xf>
    <xf numFmtId="2" fontId="0" fillId="0" borderId="0" xfId="0" applyNumberFormat="1" applyFont="1" applyFill="1" applyBorder="1" applyAlignment="1">
      <alignment horizontal="left" vertical="center"/>
    </xf>
    <xf numFmtId="2" fontId="0" fillId="0" borderId="15" xfId="0" applyNumberFormat="1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45" fillId="0" borderId="11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2" fontId="19" fillId="0" borderId="0" xfId="0" applyNumberFormat="1" applyFont="1" applyFill="1" applyAlignment="1">
      <alignment/>
    </xf>
    <xf numFmtId="2" fontId="19" fillId="0" borderId="0" xfId="0" applyNumberFormat="1" applyFont="1" applyFill="1" applyBorder="1" applyAlignment="1">
      <alignment horizontal="left" vertical="center"/>
    </xf>
    <xf numFmtId="2" fontId="19" fillId="0" borderId="0" xfId="0" applyNumberFormat="1" applyFont="1" applyFill="1" applyAlignment="1">
      <alignment horizontal="center"/>
    </xf>
    <xf numFmtId="0" fontId="19" fillId="0" borderId="0" xfId="0" applyFont="1" applyAlignment="1">
      <alignment horizontal="center"/>
    </xf>
    <xf numFmtId="0" fontId="45" fillId="0" borderId="0" xfId="0" applyFont="1" applyBorder="1" applyAlignment="1">
      <alignment/>
    </xf>
    <xf numFmtId="49" fontId="45" fillId="0" borderId="0" xfId="0" applyNumberFormat="1" applyFont="1" applyAlignment="1">
      <alignment/>
    </xf>
    <xf numFmtId="0" fontId="20" fillId="0" borderId="12" xfId="0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0" fontId="19" fillId="0" borderId="12" xfId="0" applyFont="1" applyFill="1" applyBorder="1" applyAlignment="1">
      <alignment horizontal="center"/>
    </xf>
    <xf numFmtId="0" fontId="17" fillId="0" borderId="13" xfId="0" applyFont="1" applyFill="1" applyBorder="1" applyAlignment="1">
      <alignment/>
    </xf>
    <xf numFmtId="0" fontId="19" fillId="0" borderId="13" xfId="0" applyFont="1" applyFill="1" applyBorder="1" applyAlignment="1">
      <alignment horizontal="center"/>
    </xf>
    <xf numFmtId="0" fontId="17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/>
    </xf>
    <xf numFmtId="0" fontId="19" fillId="0" borderId="0" xfId="0" applyFont="1" applyFill="1" applyAlignment="1">
      <alignment horizontal="center"/>
    </xf>
    <xf numFmtId="0" fontId="45" fillId="0" borderId="12" xfId="0" applyFont="1" applyFill="1" applyBorder="1" applyAlignment="1">
      <alignment horizontal="center"/>
    </xf>
    <xf numFmtId="0" fontId="21" fillId="0" borderId="13" xfId="0" applyFont="1" applyFill="1" applyBorder="1" applyAlignment="1">
      <alignment/>
    </xf>
    <xf numFmtId="0" fontId="45" fillId="0" borderId="13" xfId="0" applyFont="1" applyFill="1" applyBorder="1" applyAlignment="1">
      <alignment horizontal="center"/>
    </xf>
    <xf numFmtId="0" fontId="45" fillId="0" borderId="16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45" fillId="0" borderId="0" xfId="0" applyFont="1" applyFill="1" applyBorder="1" applyAlignment="1">
      <alignment horizontal="center"/>
    </xf>
    <xf numFmtId="0" fontId="45" fillId="0" borderId="20" xfId="0" applyFont="1" applyFill="1" applyBorder="1" applyAlignment="1">
      <alignment horizontal="center"/>
    </xf>
    <xf numFmtId="0" fontId="45" fillId="0" borderId="0" xfId="0" applyFont="1" applyFill="1" applyBorder="1" applyAlignment="1">
      <alignment/>
    </xf>
    <xf numFmtId="0" fontId="45" fillId="0" borderId="20" xfId="0" applyFont="1" applyFill="1" applyBorder="1" applyAlignment="1">
      <alignment/>
    </xf>
    <xf numFmtId="0" fontId="45" fillId="0" borderId="14" xfId="0" applyFont="1" applyFill="1" applyBorder="1" applyAlignment="1">
      <alignment horizontal="center"/>
    </xf>
    <xf numFmtId="0" fontId="21" fillId="0" borderId="15" xfId="0" applyFont="1" applyFill="1" applyBorder="1" applyAlignment="1">
      <alignment/>
    </xf>
    <xf numFmtId="0" fontId="19" fillId="0" borderId="0" xfId="0" applyFont="1" applyBorder="1" applyAlignment="1">
      <alignment horizontal="center" vertical="center"/>
    </xf>
    <xf numFmtId="192" fontId="19" fillId="0" borderId="20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 horizontal="center"/>
    </xf>
    <xf numFmtId="192" fontId="21" fillId="0" borderId="20" xfId="0" applyNumberFormat="1" applyFont="1" applyFill="1" applyBorder="1" applyAlignment="1">
      <alignment horizontal="center"/>
    </xf>
    <xf numFmtId="192" fontId="21" fillId="0" borderId="33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 horizontal="left"/>
    </xf>
    <xf numFmtId="0" fontId="19" fillId="0" borderId="0" xfId="0" applyFont="1" applyBorder="1" applyAlignment="1">
      <alignment horizontal="center"/>
    </xf>
    <xf numFmtId="0" fontId="17" fillId="0" borderId="14" xfId="0" applyFont="1" applyFill="1" applyBorder="1" applyAlignment="1">
      <alignment horizontal="center"/>
    </xf>
    <xf numFmtId="192" fontId="4" fillId="0" borderId="0" xfId="0" applyNumberFormat="1" applyFont="1" applyFill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2" fontId="19" fillId="0" borderId="0" xfId="0" applyNumberFormat="1" applyFont="1" applyFill="1" applyBorder="1" applyAlignment="1">
      <alignment/>
    </xf>
    <xf numFmtId="1" fontId="19" fillId="0" borderId="0" xfId="0" applyNumberFormat="1" applyFont="1" applyFill="1" applyBorder="1" applyAlignment="1">
      <alignment horizontal="center"/>
    </xf>
    <xf numFmtId="2" fontId="17" fillId="0" borderId="0" xfId="0" applyNumberFormat="1" applyFont="1" applyFill="1" applyBorder="1" applyAlignment="1">
      <alignment/>
    </xf>
    <xf numFmtId="2" fontId="19" fillId="0" borderId="15" xfId="0" applyNumberFormat="1" applyFont="1" applyFill="1" applyBorder="1" applyAlignment="1">
      <alignment/>
    </xf>
    <xf numFmtId="1" fontId="19" fillId="0" borderId="15" xfId="0" applyNumberFormat="1" applyFont="1" applyFill="1" applyBorder="1" applyAlignment="1">
      <alignment horizontal="center"/>
    </xf>
    <xf numFmtId="0" fontId="17" fillId="0" borderId="0" xfId="0" applyFont="1" applyFill="1" applyAlignment="1">
      <alignment/>
    </xf>
    <xf numFmtId="2" fontId="49" fillId="0" borderId="20" xfId="0" applyNumberFormat="1" applyFont="1" applyFill="1" applyBorder="1" applyAlignment="1">
      <alignment horizontal="center"/>
    </xf>
    <xf numFmtId="2" fontId="49" fillId="0" borderId="13" xfId="0" applyNumberFormat="1" applyFont="1" applyFill="1" applyBorder="1" applyAlignment="1">
      <alignment horizontal="center"/>
    </xf>
    <xf numFmtId="0" fontId="49" fillId="0" borderId="0" xfId="0" applyFont="1" applyFill="1" applyAlignment="1">
      <alignment horizontal="center"/>
    </xf>
    <xf numFmtId="2" fontId="49" fillId="0" borderId="16" xfId="0" applyNumberFormat="1" applyFont="1" applyFill="1" applyBorder="1" applyAlignment="1">
      <alignment horizontal="center"/>
    </xf>
    <xf numFmtId="0" fontId="49" fillId="0" borderId="0" xfId="0" applyFont="1" applyFill="1" applyBorder="1" applyAlignment="1">
      <alignment horizontal="center"/>
    </xf>
    <xf numFmtId="0" fontId="49" fillId="0" borderId="0" xfId="0" applyFont="1" applyFill="1" applyBorder="1" applyAlignment="1">
      <alignment/>
    </xf>
    <xf numFmtId="0" fontId="49" fillId="0" borderId="11" xfId="0" applyFont="1" applyFill="1" applyBorder="1" applyAlignment="1">
      <alignment horizontal="center"/>
    </xf>
    <xf numFmtId="1" fontId="49" fillId="0" borderId="13" xfId="0" applyNumberFormat="1" applyFont="1" applyFill="1" applyBorder="1" applyAlignment="1">
      <alignment horizontal="center"/>
    </xf>
    <xf numFmtId="0" fontId="49" fillId="0" borderId="15" xfId="0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0" fontId="20" fillId="0" borderId="16" xfId="0" applyFont="1" applyFill="1" applyBorder="1" applyAlignment="1">
      <alignment horizontal="center"/>
    </xf>
    <xf numFmtId="0" fontId="15" fillId="0" borderId="0" xfId="0" applyFont="1" applyAlignment="1">
      <alignment horizontal="center" vertical="center" wrapText="1"/>
    </xf>
    <xf numFmtId="2" fontId="20" fillId="0" borderId="16" xfId="0" applyNumberFormat="1" applyFont="1" applyFill="1" applyBorder="1" applyAlignment="1">
      <alignment horizontal="center"/>
    </xf>
    <xf numFmtId="0" fontId="14" fillId="0" borderId="21" xfId="0" applyFont="1" applyFill="1" applyBorder="1" applyAlignment="1">
      <alignment vertical="center"/>
    </xf>
    <xf numFmtId="0" fontId="21" fillId="0" borderId="24" xfId="0" applyFont="1" applyFill="1" applyBorder="1" applyAlignment="1">
      <alignment/>
    </xf>
    <xf numFmtId="0" fontId="0" fillId="0" borderId="26" xfId="0" applyBorder="1" applyAlignment="1">
      <alignment/>
    </xf>
    <xf numFmtId="1" fontId="49" fillId="0" borderId="0" xfId="0" applyNumberFormat="1" applyFont="1" applyFill="1" applyBorder="1" applyAlignment="1">
      <alignment horizontal="center"/>
    </xf>
    <xf numFmtId="1" fontId="49" fillId="0" borderId="0" xfId="0" applyNumberFormat="1" applyFont="1" applyFill="1" applyAlignment="1">
      <alignment horizontal="center"/>
    </xf>
    <xf numFmtId="0" fontId="51" fillId="0" borderId="12" xfId="0" applyFont="1" applyFill="1" applyBorder="1" applyAlignment="1">
      <alignment horizontal="center"/>
    </xf>
    <xf numFmtId="2" fontId="50" fillId="0" borderId="13" xfId="0" applyNumberFormat="1" applyFont="1" applyFill="1" applyBorder="1" applyAlignment="1">
      <alignment horizontal="left"/>
    </xf>
    <xf numFmtId="0" fontId="20" fillId="0" borderId="0" xfId="0" applyFont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20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left"/>
    </xf>
    <xf numFmtId="2" fontId="20" fillId="0" borderId="0" xfId="0" applyNumberFormat="1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2" fontId="15" fillId="0" borderId="0" xfId="0" applyNumberFormat="1" applyFont="1" applyFill="1" applyBorder="1" applyAlignment="1">
      <alignment horizontal="left"/>
    </xf>
    <xf numFmtId="2" fontId="13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192" fontId="46" fillId="0" borderId="0" xfId="0" applyNumberFormat="1" applyFont="1" applyBorder="1" applyAlignment="1">
      <alignment horizontal="center" shrinkToFit="1"/>
    </xf>
    <xf numFmtId="0" fontId="49" fillId="0" borderId="12" xfId="0" applyFont="1" applyFill="1" applyBorder="1" applyAlignment="1">
      <alignment horizontal="center"/>
    </xf>
    <xf numFmtId="0" fontId="50" fillId="0" borderId="13" xfId="0" applyFont="1" applyFill="1" applyBorder="1" applyAlignment="1">
      <alignment/>
    </xf>
    <xf numFmtId="2" fontId="49" fillId="0" borderId="0" xfId="0" applyNumberFormat="1" applyFont="1" applyFill="1" applyBorder="1" applyAlignment="1">
      <alignment/>
    </xf>
    <xf numFmtId="2" fontId="50" fillId="0" borderId="0" xfId="0" applyNumberFormat="1" applyFont="1" applyFill="1" applyBorder="1" applyAlignment="1">
      <alignment/>
    </xf>
    <xf numFmtId="0" fontId="50" fillId="0" borderId="0" xfId="0" applyFont="1" applyFill="1" applyBorder="1" applyAlignment="1">
      <alignment/>
    </xf>
    <xf numFmtId="0" fontId="17" fillId="0" borderId="0" xfId="0" applyFont="1" applyBorder="1" applyAlignment="1">
      <alignment horizontal="center"/>
    </xf>
    <xf numFmtId="0" fontId="13" fillId="0" borderId="12" xfId="0" applyFont="1" applyFill="1" applyBorder="1" applyAlignment="1">
      <alignment horizontal="center"/>
    </xf>
    <xf numFmtId="0" fontId="12" fillId="0" borderId="13" xfId="0" applyFont="1" applyFill="1" applyBorder="1" applyAlignment="1">
      <alignment/>
    </xf>
    <xf numFmtId="0" fontId="13" fillId="0" borderId="11" xfId="0" applyFont="1" applyFill="1" applyBorder="1" applyAlignment="1">
      <alignment horizontal="center"/>
    </xf>
    <xf numFmtId="2" fontId="13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2" fontId="12" fillId="0" borderId="0" xfId="0" applyNumberFormat="1" applyFont="1" applyFill="1" applyBorder="1" applyAlignment="1">
      <alignment/>
    </xf>
    <xf numFmtId="1" fontId="13" fillId="0" borderId="0" xfId="0" applyNumberFormat="1" applyFont="1" applyFill="1" applyBorder="1" applyAlignment="1">
      <alignment horizontal="center"/>
    </xf>
    <xf numFmtId="1" fontId="13" fillId="0" borderId="15" xfId="0" applyNumberFormat="1" applyFont="1" applyFill="1" applyBorder="1" applyAlignment="1">
      <alignment horizontal="center"/>
    </xf>
    <xf numFmtId="0" fontId="52" fillId="0" borderId="11" xfId="0" applyFont="1" applyFill="1" applyBorder="1" applyAlignment="1">
      <alignment horizontal="center"/>
    </xf>
    <xf numFmtId="2" fontId="12" fillId="0" borderId="13" xfId="0" applyNumberFormat="1" applyFont="1" applyFill="1" applyBorder="1" applyAlignment="1">
      <alignment/>
    </xf>
    <xf numFmtId="1" fontId="13" fillId="0" borderId="13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1" fontId="13" fillId="0" borderId="20" xfId="0" applyNumberFormat="1" applyFont="1" applyFill="1" applyBorder="1" applyAlignment="1">
      <alignment horizontal="center"/>
    </xf>
    <xf numFmtId="0" fontId="31" fillId="0" borderId="23" xfId="0" applyFont="1" applyBorder="1" applyAlignment="1">
      <alignment shrinkToFit="1"/>
    </xf>
    <xf numFmtId="49" fontId="0" fillId="0" borderId="0" xfId="0" applyNumberFormat="1" applyBorder="1" applyAlignment="1">
      <alignment/>
    </xf>
    <xf numFmtId="0" fontId="20" fillId="0" borderId="0" xfId="0" applyFont="1" applyAlignment="1">
      <alignment/>
    </xf>
    <xf numFmtId="0" fontId="15" fillId="0" borderId="42" xfId="0" applyFont="1" applyBorder="1" applyAlignment="1">
      <alignment/>
    </xf>
    <xf numFmtId="0" fontId="20" fillId="0" borderId="40" xfId="0" applyFont="1" applyBorder="1" applyAlignment="1">
      <alignment/>
    </xf>
    <xf numFmtId="49" fontId="25" fillId="0" borderId="0" xfId="0" applyNumberFormat="1" applyFont="1" applyBorder="1" applyAlignment="1">
      <alignment/>
    </xf>
    <xf numFmtId="192" fontId="25" fillId="0" borderId="0" xfId="0" applyNumberFormat="1" applyFont="1" applyBorder="1" applyAlignment="1">
      <alignment/>
    </xf>
    <xf numFmtId="192" fontId="21" fillId="0" borderId="0" xfId="0" applyNumberFormat="1" applyFont="1" applyBorder="1" applyAlignment="1">
      <alignment/>
    </xf>
    <xf numFmtId="0" fontId="53" fillId="0" borderId="0" xfId="0" applyFont="1" applyBorder="1" applyAlignment="1">
      <alignment/>
    </xf>
    <xf numFmtId="0" fontId="54" fillId="0" borderId="37" xfId="0" applyFont="1" applyBorder="1" applyAlignment="1">
      <alignment horizontal="center"/>
    </xf>
    <xf numFmtId="0" fontId="54" fillId="0" borderId="0" xfId="0" applyFont="1" applyBorder="1" applyAlignment="1">
      <alignment/>
    </xf>
    <xf numFmtId="0" fontId="55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7" fillId="0" borderId="0" xfId="0" applyFont="1" applyBorder="1" applyAlignment="1">
      <alignment/>
    </xf>
    <xf numFmtId="49" fontId="19" fillId="0" borderId="0" xfId="0" applyNumberFormat="1" applyFont="1" applyBorder="1" applyAlignment="1">
      <alignment/>
    </xf>
    <xf numFmtId="0" fontId="56" fillId="0" borderId="0" xfId="0" applyFont="1" applyBorder="1" applyAlignment="1">
      <alignment/>
    </xf>
    <xf numFmtId="0" fontId="20" fillId="0" borderId="0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192" fontId="19" fillId="0" borderId="0" xfId="0" applyNumberFormat="1" applyFont="1" applyBorder="1" applyAlignment="1">
      <alignment/>
    </xf>
    <xf numFmtId="0" fontId="19" fillId="0" borderId="0" xfId="0" applyFont="1" applyBorder="1" applyAlignment="1">
      <alignment/>
    </xf>
    <xf numFmtId="0" fontId="23" fillId="0" borderId="0" xfId="0" applyFont="1" applyFill="1" applyAlignment="1">
      <alignment horizontal="left"/>
    </xf>
    <xf numFmtId="0" fontId="57" fillId="0" borderId="0" xfId="0" applyFont="1" applyFill="1" applyAlignment="1">
      <alignment/>
    </xf>
    <xf numFmtId="0" fontId="17" fillId="0" borderId="15" xfId="0" applyFont="1" applyFill="1" applyBorder="1" applyAlignment="1">
      <alignment horizontal="left"/>
    </xf>
    <xf numFmtId="0" fontId="0" fillId="0" borderId="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2" fontId="15" fillId="0" borderId="15" xfId="0" applyNumberFormat="1" applyFont="1" applyFill="1" applyBorder="1" applyAlignment="1">
      <alignment vertical="top"/>
    </xf>
    <xf numFmtId="49" fontId="0" fillId="0" borderId="0" xfId="0" applyNumberFormat="1" applyFont="1" applyAlignment="1">
      <alignment/>
    </xf>
    <xf numFmtId="0" fontId="58" fillId="0" borderId="0" xfId="0" applyFont="1" applyBorder="1" applyAlignment="1">
      <alignment horizontal="center" vertical="center"/>
    </xf>
    <xf numFmtId="2" fontId="15" fillId="0" borderId="13" xfId="0" applyNumberFormat="1" applyFont="1" applyFill="1" applyBorder="1" applyAlignment="1">
      <alignment vertical="top"/>
    </xf>
    <xf numFmtId="1" fontId="0" fillId="0" borderId="12" xfId="0" applyNumberFormat="1" applyFont="1" applyFill="1" applyBorder="1" applyAlignment="1">
      <alignment horizontal="center" vertical="center"/>
    </xf>
    <xf numFmtId="192" fontId="23" fillId="0" borderId="0" xfId="0" applyNumberFormat="1" applyFont="1" applyFill="1" applyBorder="1" applyAlignment="1">
      <alignment horizontal="center"/>
    </xf>
    <xf numFmtId="0" fontId="19" fillId="0" borderId="27" xfId="0" applyFont="1" applyFill="1" applyBorder="1" applyAlignment="1">
      <alignment horizontal="left"/>
    </xf>
    <xf numFmtId="0" fontId="62" fillId="0" borderId="26" xfId="0" applyFont="1" applyFill="1" applyBorder="1" applyAlignment="1">
      <alignment/>
    </xf>
    <xf numFmtId="0" fontId="62" fillId="0" borderId="28" xfId="0" applyFont="1" applyFill="1" applyBorder="1" applyAlignment="1">
      <alignment/>
    </xf>
    <xf numFmtId="192" fontId="63" fillId="0" borderId="24" xfId="0" applyNumberFormat="1" applyFont="1" applyFill="1" applyBorder="1" applyAlignment="1">
      <alignment horizontal="center"/>
    </xf>
    <xf numFmtId="0" fontId="49" fillId="0" borderId="16" xfId="0" applyFont="1" applyFill="1" applyBorder="1" applyAlignment="1">
      <alignment horizontal="center"/>
    </xf>
    <xf numFmtId="1" fontId="49" fillId="0" borderId="20" xfId="0" applyNumberFormat="1" applyFont="1" applyFill="1" applyBorder="1" applyAlignment="1">
      <alignment horizontal="center"/>
    </xf>
    <xf numFmtId="1" fontId="45" fillId="0" borderId="0" xfId="0" applyNumberFormat="1" applyFont="1" applyFill="1" applyAlignment="1">
      <alignment horizontal="center"/>
    </xf>
    <xf numFmtId="0" fontId="57" fillId="0" borderId="12" xfId="0" applyFont="1" applyFill="1" applyBorder="1" applyAlignment="1">
      <alignment horizontal="left" vertical="center"/>
    </xf>
    <xf numFmtId="192" fontId="50" fillId="0" borderId="0" xfId="0" applyNumberFormat="1" applyFont="1" applyAlignment="1">
      <alignment horizontal="center"/>
    </xf>
    <xf numFmtId="192" fontId="15" fillId="0" borderId="0" xfId="0" applyNumberFormat="1" applyFont="1" applyBorder="1" applyAlignment="1">
      <alignment horizontal="center"/>
    </xf>
    <xf numFmtId="192" fontId="17" fillId="0" borderId="24" xfId="0" applyNumberFormat="1" applyFont="1" applyBorder="1" applyAlignment="1">
      <alignment horizontal="center"/>
    </xf>
    <xf numFmtId="192" fontId="21" fillId="0" borderId="15" xfId="0" applyNumberFormat="1" applyFont="1" applyFill="1" applyBorder="1" applyAlignment="1">
      <alignment horizontal="center" vertical="center"/>
    </xf>
    <xf numFmtId="192" fontId="21" fillId="0" borderId="24" xfId="0" applyNumberFormat="1" applyFont="1" applyFill="1" applyBorder="1" applyAlignment="1">
      <alignment horizontal="center"/>
    </xf>
    <xf numFmtId="1" fontId="19" fillId="0" borderId="11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2" fontId="17" fillId="0" borderId="0" xfId="0" applyNumberFormat="1" applyFont="1" applyFill="1" applyAlignment="1">
      <alignment horizontal="center"/>
    </xf>
    <xf numFmtId="192" fontId="17" fillId="0" borderId="0" xfId="0" applyNumberFormat="1" applyFont="1" applyFill="1" applyAlignment="1">
      <alignment horizontal="center"/>
    </xf>
    <xf numFmtId="2" fontId="17" fillId="0" borderId="0" xfId="0" applyNumberFormat="1" applyFont="1" applyFill="1" applyAlignment="1">
      <alignment horizontal="center"/>
    </xf>
    <xf numFmtId="0" fontId="17" fillId="0" borderId="0" xfId="0" applyFont="1" applyBorder="1" applyAlignment="1">
      <alignment horizontal="center"/>
    </xf>
    <xf numFmtId="1" fontId="19" fillId="0" borderId="0" xfId="0" applyNumberFormat="1" applyFont="1" applyFill="1" applyBorder="1" applyAlignment="1">
      <alignment horizontal="center"/>
    </xf>
    <xf numFmtId="2" fontId="17" fillId="0" borderId="0" xfId="0" applyNumberFormat="1" applyFont="1" applyFill="1" applyBorder="1" applyAlignment="1">
      <alignment/>
    </xf>
    <xf numFmtId="0" fontId="17" fillId="0" borderId="0" xfId="0" applyFont="1" applyBorder="1" applyAlignment="1">
      <alignment/>
    </xf>
    <xf numFmtId="0" fontId="17" fillId="0" borderId="0" xfId="0" applyFont="1" applyFill="1" applyBorder="1" applyAlignment="1">
      <alignment horizontal="center"/>
    </xf>
    <xf numFmtId="2" fontId="17" fillId="0" borderId="0" xfId="0" applyNumberFormat="1" applyFont="1" applyFill="1" applyAlignment="1">
      <alignment horizontal="left"/>
    </xf>
    <xf numFmtId="0" fontId="19" fillId="0" borderId="0" xfId="0" applyFont="1" applyAlignment="1">
      <alignment/>
    </xf>
    <xf numFmtId="0" fontId="17" fillId="0" borderId="0" xfId="0" applyFont="1" applyAlignment="1">
      <alignment horizontal="right"/>
    </xf>
    <xf numFmtId="192" fontId="17" fillId="0" borderId="0" xfId="0" applyNumberFormat="1" applyFont="1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left"/>
    </xf>
    <xf numFmtId="0" fontId="17" fillId="0" borderId="0" xfId="0" applyFont="1" applyAlignment="1">
      <alignment/>
    </xf>
    <xf numFmtId="0" fontId="12" fillId="0" borderId="0" xfId="0" applyFont="1" applyAlignment="1">
      <alignment horizontal="left"/>
    </xf>
    <xf numFmtId="2" fontId="17" fillId="0" borderId="0" xfId="0" applyNumberFormat="1" applyFont="1" applyFill="1" applyAlignment="1">
      <alignment/>
    </xf>
    <xf numFmtId="2" fontId="17" fillId="0" borderId="0" xfId="0" applyNumberFormat="1" applyFont="1" applyFill="1" applyAlignment="1">
      <alignment/>
    </xf>
    <xf numFmtId="0" fontId="17" fillId="0" borderId="0" xfId="0" applyFont="1" applyBorder="1" applyAlignment="1">
      <alignment horizontal="right"/>
    </xf>
    <xf numFmtId="0" fontId="17" fillId="0" borderId="0" xfId="0" applyFont="1" applyBorder="1" applyAlignment="1">
      <alignment/>
    </xf>
    <xf numFmtId="2" fontId="68" fillId="0" borderId="0" xfId="0" applyNumberFormat="1" applyFont="1" applyFill="1" applyBorder="1" applyAlignment="1">
      <alignment/>
    </xf>
    <xf numFmtId="2" fontId="13" fillId="0" borderId="0" xfId="0" applyNumberFormat="1" applyFont="1" applyFill="1" applyBorder="1" applyAlignment="1">
      <alignment horizontal="center"/>
    </xf>
    <xf numFmtId="2" fontId="15" fillId="0" borderId="0" xfId="0" applyNumberFormat="1" applyFont="1" applyFill="1" applyBorder="1" applyAlignment="1">
      <alignment vertical="top"/>
    </xf>
    <xf numFmtId="2" fontId="0" fillId="0" borderId="15" xfId="0" applyNumberFormat="1" applyFont="1" applyFill="1" applyBorder="1" applyAlignment="1">
      <alignment vertical="center"/>
    </xf>
    <xf numFmtId="0" fontId="45" fillId="0" borderId="0" xfId="0" applyFont="1" applyFill="1" applyBorder="1" applyAlignment="1">
      <alignment horizontal="center"/>
    </xf>
    <xf numFmtId="0" fontId="45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4" fillId="0" borderId="30" xfId="0" applyFont="1" applyFill="1" applyBorder="1" applyAlignment="1">
      <alignment wrapText="1"/>
    </xf>
    <xf numFmtId="0" fontId="20" fillId="0" borderId="14" xfId="0" applyFont="1" applyFill="1" applyBorder="1" applyAlignment="1">
      <alignment horizontal="center"/>
    </xf>
    <xf numFmtId="0" fontId="20" fillId="0" borderId="15" xfId="0" applyFont="1" applyFill="1" applyBorder="1" applyAlignment="1">
      <alignment horizontal="center"/>
    </xf>
    <xf numFmtId="0" fontId="0" fillId="0" borderId="30" xfId="0" applyFill="1" applyBorder="1" applyAlignment="1">
      <alignment/>
    </xf>
    <xf numFmtId="0" fontId="16" fillId="0" borderId="30" xfId="0" applyFont="1" applyFill="1" applyBorder="1" applyAlignment="1">
      <alignment/>
    </xf>
    <xf numFmtId="0" fontId="20" fillId="0" borderId="37" xfId="0" applyFont="1" applyFill="1" applyBorder="1" applyAlignment="1">
      <alignment horizontal="center"/>
    </xf>
    <xf numFmtId="0" fontId="49" fillId="0" borderId="37" xfId="0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16" fillId="0" borderId="30" xfId="0" applyFont="1" applyFill="1" applyBorder="1" applyAlignment="1">
      <alignment wrapText="1"/>
    </xf>
    <xf numFmtId="0" fontId="4" fillId="0" borderId="30" xfId="0" applyFont="1" applyFill="1" applyBorder="1" applyAlignment="1">
      <alignment wrapText="1"/>
    </xf>
    <xf numFmtId="0" fontId="0" fillId="0" borderId="13" xfId="0" applyFill="1" applyBorder="1" applyAlignment="1">
      <alignment/>
    </xf>
    <xf numFmtId="0" fontId="0" fillId="0" borderId="12" xfId="0" applyFill="1" applyBorder="1" applyAlignment="1">
      <alignment/>
    </xf>
    <xf numFmtId="193" fontId="49" fillId="0" borderId="0" xfId="0" applyNumberFormat="1" applyFont="1" applyFill="1" applyBorder="1" applyAlignment="1">
      <alignment horizontal="center"/>
    </xf>
    <xf numFmtId="0" fontId="0" fillId="0" borderId="30" xfId="0" applyFill="1" applyBorder="1" applyAlignment="1">
      <alignment horizontal="center" wrapText="1"/>
    </xf>
    <xf numFmtId="0" fontId="0" fillId="0" borderId="30" xfId="0" applyFont="1" applyFill="1" applyBorder="1" applyAlignment="1">
      <alignment/>
    </xf>
    <xf numFmtId="0" fontId="19" fillId="0" borderId="30" xfId="0" applyFont="1" applyFill="1" applyBorder="1" applyAlignment="1">
      <alignment/>
    </xf>
    <xf numFmtId="0" fontId="20" fillId="0" borderId="0" xfId="0" applyFont="1" applyFill="1" applyBorder="1" applyAlignment="1">
      <alignment horizontal="center" vertical="center"/>
    </xf>
    <xf numFmtId="201" fontId="45" fillId="0" borderId="0" xfId="0" applyNumberFormat="1" applyFont="1" applyFill="1" applyBorder="1" applyAlignment="1">
      <alignment horizontal="center" vertical="center"/>
    </xf>
    <xf numFmtId="193" fontId="45" fillId="0" borderId="20" xfId="0" applyNumberFormat="1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/>
    </xf>
    <xf numFmtId="0" fontId="0" fillId="0" borderId="30" xfId="0" applyFont="1" applyFill="1" applyBorder="1" applyAlignment="1">
      <alignment wrapText="1"/>
    </xf>
    <xf numFmtId="0" fontId="0" fillId="0" borderId="20" xfId="0" applyFill="1" applyBorder="1" applyAlignment="1">
      <alignment horizontal="center" vertical="center"/>
    </xf>
    <xf numFmtId="0" fontId="21" fillId="0" borderId="0" xfId="0" applyFont="1" applyFill="1" applyBorder="1" applyAlignment="1">
      <alignment horizontal="left" vertical="top"/>
    </xf>
    <xf numFmtId="2" fontId="20" fillId="0" borderId="0" xfId="0" applyNumberFormat="1" applyFont="1" applyFill="1" applyAlignment="1">
      <alignment horizontal="left"/>
    </xf>
    <xf numFmtId="2" fontId="13" fillId="0" borderId="0" xfId="0" applyNumberFormat="1" applyFont="1" applyFill="1" applyAlignment="1">
      <alignment horizontal="center"/>
    </xf>
    <xf numFmtId="0" fontId="13" fillId="0" borderId="30" xfId="0" applyFont="1" applyFill="1" applyBorder="1" applyAlignment="1">
      <alignment/>
    </xf>
    <xf numFmtId="0" fontId="49" fillId="0" borderId="11" xfId="0" applyFont="1" applyFill="1" applyBorder="1" applyAlignment="1">
      <alignment horizontal="center" vertical="center"/>
    </xf>
    <xf numFmtId="2" fontId="49" fillId="0" borderId="0" xfId="0" applyNumberFormat="1" applyFont="1" applyFill="1" applyBorder="1" applyAlignment="1">
      <alignment vertical="center"/>
    </xf>
    <xf numFmtId="1" fontId="49" fillId="0" borderId="0" xfId="0" applyNumberFormat="1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/>
    </xf>
    <xf numFmtId="0" fontId="0" fillId="0" borderId="30" xfId="0" applyFill="1" applyBorder="1" applyAlignment="1">
      <alignment wrapText="1"/>
    </xf>
    <xf numFmtId="0" fontId="16" fillId="0" borderId="30" xfId="0" applyFont="1" applyFill="1" applyBorder="1" applyAlignment="1">
      <alignment/>
    </xf>
    <xf numFmtId="0" fontId="4" fillId="0" borderId="30" xfId="0" applyFont="1" applyFill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15" xfId="0" applyFill="1" applyBorder="1" applyAlignment="1">
      <alignment/>
    </xf>
    <xf numFmtId="0" fontId="20" fillId="0" borderId="0" xfId="0" applyFont="1" applyFill="1" applyBorder="1" applyAlignment="1">
      <alignment horizontal="left"/>
    </xf>
    <xf numFmtId="2" fontId="49" fillId="0" borderId="0" xfId="0" applyNumberFormat="1" applyFont="1" applyFill="1" applyAlignment="1">
      <alignment horizontal="center"/>
    </xf>
    <xf numFmtId="0" fontId="4" fillId="0" borderId="15" xfId="0" applyFont="1" applyFill="1" applyBorder="1" applyAlignment="1">
      <alignment/>
    </xf>
    <xf numFmtId="2" fontId="13" fillId="0" borderId="0" xfId="0" applyNumberFormat="1" applyFont="1" applyFill="1" applyBorder="1" applyAlignment="1">
      <alignment horizontal="left"/>
    </xf>
    <xf numFmtId="0" fontId="0" fillId="0" borderId="0" xfId="0" applyFill="1" applyAlignment="1">
      <alignment vertical="center"/>
    </xf>
    <xf numFmtId="0" fontId="19" fillId="0" borderId="20" xfId="0" applyFont="1" applyFill="1" applyBorder="1" applyAlignment="1">
      <alignment horizontal="center" vertical="center"/>
    </xf>
    <xf numFmtId="0" fontId="45" fillId="0" borderId="0" xfId="0" applyFont="1" applyFill="1" applyAlignment="1">
      <alignment horizontal="center"/>
    </xf>
    <xf numFmtId="192" fontId="19" fillId="0" borderId="20" xfId="0" applyNumberFormat="1" applyFont="1" applyFill="1" applyBorder="1" applyAlignment="1">
      <alignment horizontal="center" vertical="center"/>
    </xf>
    <xf numFmtId="0" fontId="19" fillId="0" borderId="20" xfId="0" applyFont="1" applyFill="1" applyBorder="1" applyAlignment="1">
      <alignment horizontal="center"/>
    </xf>
    <xf numFmtId="0" fontId="0" fillId="0" borderId="13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49" fontId="19" fillId="0" borderId="0" xfId="0" applyNumberFormat="1" applyFont="1" applyFill="1" applyAlignment="1">
      <alignment horizontal="right" vertical="top"/>
    </xf>
    <xf numFmtId="0" fontId="0" fillId="0" borderId="16" xfId="0" applyFill="1" applyBorder="1" applyAlignment="1">
      <alignment horizontal="center" vertical="center"/>
    </xf>
    <xf numFmtId="49" fontId="19" fillId="0" borderId="29" xfId="0" applyNumberFormat="1" applyFont="1" applyFill="1" applyBorder="1" applyAlignment="1">
      <alignment horizontal="right" vertical="top"/>
    </xf>
    <xf numFmtId="49" fontId="19" fillId="0" borderId="30" xfId="0" applyNumberFormat="1" applyFont="1" applyFill="1" applyBorder="1" applyAlignment="1">
      <alignment horizontal="right" vertical="top"/>
    </xf>
    <xf numFmtId="49" fontId="4" fillId="0" borderId="30" xfId="0" applyNumberFormat="1" applyFont="1" applyFill="1" applyBorder="1" applyAlignment="1">
      <alignment horizontal="left" vertical="top" wrapText="1"/>
    </xf>
    <xf numFmtId="0" fontId="0" fillId="0" borderId="0" xfId="0" applyFont="1" applyFill="1" applyAlignment="1">
      <alignment vertical="center"/>
    </xf>
    <xf numFmtId="0" fontId="2" fillId="0" borderId="19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29" xfId="0" applyFont="1" applyFill="1" applyBorder="1" applyAlignment="1">
      <alignment/>
    </xf>
    <xf numFmtId="0" fontId="0" fillId="0" borderId="11" xfId="0" applyFont="1" applyFill="1" applyBorder="1" applyAlignment="1">
      <alignment vertical="center"/>
    </xf>
    <xf numFmtId="0" fontId="34" fillId="0" borderId="11" xfId="0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34" fillId="0" borderId="0" xfId="0" applyFont="1" applyFill="1" applyBorder="1" applyAlignment="1">
      <alignment horizontal="center"/>
    </xf>
    <xf numFmtId="2" fontId="34" fillId="0" borderId="0" xfId="0" applyNumberFormat="1" applyFont="1" applyFill="1" applyBorder="1" applyAlignment="1">
      <alignment horizontal="center"/>
    </xf>
    <xf numFmtId="0" fontId="34" fillId="0" borderId="20" xfId="0" applyFont="1" applyFill="1" applyBorder="1" applyAlignment="1">
      <alignment horizontal="center"/>
    </xf>
    <xf numFmtId="0" fontId="61" fillId="0" borderId="11" xfId="0" applyFont="1" applyFill="1" applyBorder="1" applyAlignment="1">
      <alignment horizontal="center"/>
    </xf>
    <xf numFmtId="0" fontId="34" fillId="0" borderId="0" xfId="0" applyFont="1" applyFill="1" applyBorder="1" applyAlignment="1">
      <alignment horizontal="center" vertical="center"/>
    </xf>
    <xf numFmtId="0" fontId="34" fillId="0" borderId="20" xfId="0" applyFont="1" applyFill="1" applyBorder="1" applyAlignment="1">
      <alignment horizontal="center" vertical="center"/>
    </xf>
    <xf numFmtId="0" fontId="34" fillId="0" borderId="30" xfId="0" applyFont="1" applyFill="1" applyBorder="1" applyAlignment="1">
      <alignment/>
    </xf>
    <xf numFmtId="0" fontId="34" fillId="0" borderId="0" xfId="0" applyFont="1" applyFill="1" applyAlignment="1">
      <alignment/>
    </xf>
    <xf numFmtId="2" fontId="19" fillId="0" borderId="0" xfId="0" applyNumberFormat="1" applyFont="1" applyFill="1" applyBorder="1" applyAlignment="1">
      <alignment/>
    </xf>
    <xf numFmtId="1" fontId="19" fillId="0" borderId="20" xfId="0" applyNumberFormat="1" applyFont="1" applyFill="1" applyBorder="1" applyAlignment="1">
      <alignment horizontal="center"/>
    </xf>
    <xf numFmtId="0" fontId="45" fillId="0" borderId="2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2" fillId="0" borderId="20" xfId="0" applyFont="1" applyFill="1" applyBorder="1" applyAlignment="1">
      <alignment horizontal="center"/>
    </xf>
    <xf numFmtId="49" fontId="19" fillId="0" borderId="0" xfId="0" applyNumberFormat="1" applyFont="1" applyFill="1" applyBorder="1" applyAlignment="1">
      <alignment horizontal="right" vertical="top"/>
    </xf>
    <xf numFmtId="0" fontId="20" fillId="0" borderId="13" xfId="0" applyFont="1" applyFill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0" fontId="0" fillId="0" borderId="29" xfId="0" applyFill="1" applyBorder="1" applyAlignment="1">
      <alignment/>
    </xf>
    <xf numFmtId="0" fontId="0" fillId="0" borderId="0" xfId="0" applyFill="1" applyAlignment="1">
      <alignment horizontal="center"/>
    </xf>
    <xf numFmtId="49" fontId="19" fillId="0" borderId="0" xfId="0" applyNumberFormat="1" applyFont="1" applyFill="1" applyAlignment="1">
      <alignment horizontal="right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49" fillId="0" borderId="11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1" fontId="49" fillId="0" borderId="0" xfId="0" applyNumberFormat="1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0" fillId="0" borderId="31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32" xfId="0" applyFill="1" applyBorder="1" applyAlignment="1">
      <alignment/>
    </xf>
    <xf numFmtId="0" fontId="31" fillId="0" borderId="26" xfId="0" applyFont="1" applyFill="1" applyBorder="1" applyAlignment="1">
      <alignment/>
    </xf>
    <xf numFmtId="0" fontId="32" fillId="0" borderId="21" xfId="0" applyFont="1" applyFill="1" applyBorder="1" applyAlignment="1">
      <alignment/>
    </xf>
    <xf numFmtId="0" fontId="37" fillId="0" borderId="27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33" fillId="0" borderId="27" xfId="0" applyFont="1" applyFill="1" applyBorder="1" applyAlignment="1">
      <alignment/>
    </xf>
    <xf numFmtId="0" fontId="34" fillId="0" borderId="27" xfId="0" applyFont="1" applyFill="1" applyBorder="1" applyAlignment="1">
      <alignment/>
    </xf>
    <xf numFmtId="0" fontId="34" fillId="0" borderId="0" xfId="0" applyFont="1" applyFill="1" applyBorder="1" applyAlignment="1">
      <alignment/>
    </xf>
    <xf numFmtId="0" fontId="11" fillId="0" borderId="0" xfId="0" applyFont="1" applyFill="1" applyAlignment="1">
      <alignment horizontal="center" vertical="center"/>
    </xf>
    <xf numFmtId="0" fontId="0" fillId="0" borderId="27" xfId="0" applyFont="1" applyFill="1" applyBorder="1" applyAlignment="1">
      <alignment/>
    </xf>
    <xf numFmtId="0" fontId="38" fillId="0" borderId="27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32" fillId="0" borderId="0" xfId="0" applyFont="1" applyFill="1" applyBorder="1" applyAlignment="1">
      <alignment/>
    </xf>
    <xf numFmtId="192" fontId="35" fillId="0" borderId="0" xfId="0" applyNumberFormat="1" applyFont="1" applyFill="1" applyBorder="1" applyAlignment="1">
      <alignment horizontal="center"/>
    </xf>
    <xf numFmtId="192" fontId="20" fillId="0" borderId="0" xfId="0" applyNumberFormat="1" applyFont="1" applyFill="1" applyBorder="1" applyAlignment="1">
      <alignment/>
    </xf>
    <xf numFmtId="0" fontId="32" fillId="0" borderId="23" xfId="0" applyFont="1" applyFill="1" applyBorder="1" applyAlignment="1">
      <alignment/>
    </xf>
    <xf numFmtId="0" fontId="39" fillId="0" borderId="27" xfId="0" applyFont="1" applyFill="1" applyBorder="1" applyAlignment="1">
      <alignment horizontal="left"/>
    </xf>
    <xf numFmtId="0" fontId="33" fillId="0" borderId="0" xfId="0" applyFont="1" applyFill="1" applyBorder="1" applyAlignment="1">
      <alignment horizontal="left"/>
    </xf>
    <xf numFmtId="0" fontId="36" fillId="0" borderId="0" xfId="0" applyFont="1" applyFill="1" applyBorder="1" applyAlignment="1">
      <alignment horizontal="center"/>
    </xf>
    <xf numFmtId="0" fontId="33" fillId="0" borderId="23" xfId="0" applyFont="1" applyFill="1" applyBorder="1" applyAlignment="1">
      <alignment/>
    </xf>
    <xf numFmtId="0" fontId="15" fillId="0" borderId="27" xfId="0" applyFont="1" applyFill="1" applyBorder="1" applyAlignment="1">
      <alignment/>
    </xf>
    <xf numFmtId="192" fontId="9" fillId="0" borderId="0" xfId="0" applyNumberFormat="1" applyFont="1" applyFill="1" applyBorder="1" applyAlignment="1">
      <alignment horizontal="center"/>
    </xf>
    <xf numFmtId="0" fontId="0" fillId="0" borderId="27" xfId="0" applyFill="1" applyBorder="1" applyAlignment="1">
      <alignment/>
    </xf>
    <xf numFmtId="0" fontId="0" fillId="0" borderId="28" xfId="0" applyFill="1" applyBorder="1" applyAlignment="1">
      <alignment/>
    </xf>
    <xf numFmtId="0" fontId="35" fillId="0" borderId="24" xfId="0" applyFont="1" applyFill="1" applyBorder="1" applyAlignment="1">
      <alignment/>
    </xf>
    <xf numFmtId="0" fontId="38" fillId="0" borderId="24" xfId="0" applyFont="1" applyFill="1" applyBorder="1" applyAlignment="1">
      <alignment/>
    </xf>
    <xf numFmtId="192" fontId="46" fillId="0" borderId="24" xfId="0" applyNumberFormat="1" applyFont="1" applyFill="1" applyBorder="1" applyAlignment="1">
      <alignment horizontal="center" shrinkToFit="1"/>
    </xf>
    <xf numFmtId="0" fontId="0" fillId="0" borderId="24" xfId="0" applyFont="1" applyFill="1" applyBorder="1" applyAlignment="1">
      <alignment/>
    </xf>
    <xf numFmtId="0" fontId="35" fillId="0" borderId="32" xfId="0" applyFont="1" applyFill="1" applyBorder="1" applyAlignment="1">
      <alignment horizontal="left"/>
    </xf>
    <xf numFmtId="0" fontId="20" fillId="0" borderId="0" xfId="0" applyFont="1" applyFill="1" applyAlignment="1">
      <alignment/>
    </xf>
    <xf numFmtId="49" fontId="19" fillId="0" borderId="0" xfId="0" applyNumberFormat="1" applyFont="1" applyFill="1" applyAlignment="1">
      <alignment/>
    </xf>
    <xf numFmtId="0" fontId="50" fillId="0" borderId="0" xfId="0" applyFont="1" applyFill="1" applyBorder="1" applyAlignment="1">
      <alignment horizontal="center"/>
    </xf>
    <xf numFmtId="49" fontId="19" fillId="0" borderId="15" xfId="0" applyNumberFormat="1" applyFont="1" applyFill="1" applyBorder="1" applyAlignment="1">
      <alignment/>
    </xf>
    <xf numFmtId="0" fontId="49" fillId="0" borderId="0" xfId="0" applyFont="1" applyFill="1" applyAlignment="1">
      <alignment/>
    </xf>
    <xf numFmtId="0" fontId="21" fillId="0" borderId="0" xfId="0" applyFont="1" applyFill="1" applyAlignment="1">
      <alignment horizontal="center"/>
    </xf>
    <xf numFmtId="0" fontId="50" fillId="0" borderId="17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33" xfId="0" applyFill="1" applyBorder="1" applyAlignment="1">
      <alignment/>
    </xf>
    <xf numFmtId="0" fontId="3" fillId="0" borderId="24" xfId="0" applyFont="1" applyFill="1" applyBorder="1" applyAlignment="1">
      <alignment/>
    </xf>
    <xf numFmtId="0" fontId="60" fillId="0" borderId="27" xfId="0" applyFont="1" applyFill="1" applyBorder="1" applyAlignment="1">
      <alignment/>
    </xf>
    <xf numFmtId="0" fontId="59" fillId="0" borderId="27" xfId="0" applyFont="1" applyFill="1" applyBorder="1" applyAlignment="1">
      <alignment/>
    </xf>
    <xf numFmtId="192" fontId="3" fillId="0" borderId="0" xfId="0" applyNumberFormat="1" applyFont="1" applyFill="1" applyBorder="1" applyAlignment="1">
      <alignment/>
    </xf>
    <xf numFmtId="0" fontId="61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61" fillId="0" borderId="23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39" fillId="0" borderId="23" xfId="0" applyFont="1" applyFill="1" applyBorder="1" applyAlignment="1">
      <alignment/>
    </xf>
    <xf numFmtId="0" fontId="17" fillId="0" borderId="27" xfId="0" applyFont="1" applyFill="1" applyBorder="1" applyAlignment="1">
      <alignment/>
    </xf>
    <xf numFmtId="0" fontId="20" fillId="0" borderId="23" xfId="0" applyFont="1" applyFill="1" applyBorder="1" applyAlignment="1">
      <alignment/>
    </xf>
    <xf numFmtId="0" fontId="38" fillId="0" borderId="0" xfId="0" applyFont="1" applyFill="1" applyBorder="1" applyAlignment="1">
      <alignment/>
    </xf>
    <xf numFmtId="192" fontId="37" fillId="0" borderId="0" xfId="0" applyNumberFormat="1" applyFont="1" applyFill="1" applyBorder="1" applyAlignment="1">
      <alignment horizontal="center" shrinkToFit="1"/>
    </xf>
    <xf numFmtId="0" fontId="0" fillId="0" borderId="13" xfId="0" applyFill="1" applyBorder="1" applyAlignment="1">
      <alignment vertical="center"/>
    </xf>
    <xf numFmtId="0" fontId="19" fillId="0" borderId="13" xfId="0" applyFont="1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17" fillId="0" borderId="0" xfId="0" applyFont="1" applyFill="1" applyBorder="1" applyAlignment="1">
      <alignment horizontal="center" vertical="center"/>
    </xf>
    <xf numFmtId="193" fontId="17" fillId="0" borderId="0" xfId="0" applyNumberFormat="1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vertical="center" wrapText="1"/>
    </xf>
    <xf numFmtId="193" fontId="21" fillId="0" borderId="0" xfId="0" applyNumberFormat="1" applyFont="1" applyFill="1" applyAlignment="1">
      <alignment horizontal="center" vertical="center"/>
    </xf>
    <xf numFmtId="193" fontId="45" fillId="0" borderId="0" xfId="0" applyNumberFormat="1" applyFont="1" applyFill="1" applyAlignment="1">
      <alignment vertical="center"/>
    </xf>
    <xf numFmtId="0" fontId="0" fillId="0" borderId="24" xfId="0" applyFill="1" applyBorder="1" applyAlignment="1">
      <alignment vertical="center"/>
    </xf>
    <xf numFmtId="0" fontId="0" fillId="0" borderId="0" xfId="0" applyFill="1" applyAlignment="1">
      <alignment horizontal="left" vertical="center"/>
    </xf>
    <xf numFmtId="0" fontId="0" fillId="0" borderId="26" xfId="0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192" fontId="2" fillId="0" borderId="21" xfId="0" applyNumberFormat="1" applyFont="1" applyFill="1" applyBorder="1" applyAlignment="1">
      <alignment/>
    </xf>
    <xf numFmtId="0" fontId="40" fillId="0" borderId="0" xfId="0" applyFont="1" applyFill="1" applyBorder="1" applyAlignment="1">
      <alignment/>
    </xf>
    <xf numFmtId="193" fontId="21" fillId="0" borderId="0" xfId="0" applyNumberFormat="1" applyFont="1" applyFill="1" applyBorder="1" applyAlignment="1">
      <alignment vertical="center"/>
    </xf>
    <xf numFmtId="193" fontId="45" fillId="0" borderId="0" xfId="0" applyNumberFormat="1" applyFont="1" applyFill="1" applyBorder="1" applyAlignment="1">
      <alignment vertical="center"/>
    </xf>
    <xf numFmtId="192" fontId="40" fillId="0" borderId="0" xfId="0" applyNumberFormat="1" applyFont="1" applyFill="1" applyBorder="1" applyAlignment="1">
      <alignment horizontal="center"/>
    </xf>
    <xf numFmtId="0" fontId="41" fillId="0" borderId="0" xfId="0" applyFont="1" applyFill="1" applyBorder="1" applyAlignment="1">
      <alignment/>
    </xf>
    <xf numFmtId="192" fontId="41" fillId="0" borderId="0" xfId="0" applyNumberFormat="1" applyFont="1" applyFill="1" applyBorder="1" applyAlignment="1">
      <alignment horizontal="center"/>
    </xf>
    <xf numFmtId="192" fontId="2" fillId="0" borderId="0" xfId="0" applyNumberFormat="1" applyFont="1" applyFill="1" applyBorder="1" applyAlignment="1">
      <alignment/>
    </xf>
    <xf numFmtId="192" fontId="21" fillId="0" borderId="0" xfId="0" applyNumberFormat="1" applyFont="1" applyFill="1" applyBorder="1" applyAlignment="1">
      <alignment/>
    </xf>
    <xf numFmtId="49" fontId="45" fillId="0" borderId="0" xfId="0" applyNumberFormat="1" applyFont="1" applyFill="1" applyAlignment="1">
      <alignment/>
    </xf>
    <xf numFmtId="201" fontId="0" fillId="0" borderId="13" xfId="0" applyNumberFormat="1" applyFill="1" applyBorder="1" applyAlignment="1">
      <alignment vertical="center"/>
    </xf>
    <xf numFmtId="0" fontId="0" fillId="0" borderId="12" xfId="0" applyFill="1" applyBorder="1" applyAlignment="1">
      <alignment horizontal="center" vertical="center"/>
    </xf>
    <xf numFmtId="193" fontId="0" fillId="0" borderId="16" xfId="0" applyNumberFormat="1" applyFill="1" applyBorder="1" applyAlignment="1">
      <alignment vertical="center"/>
    </xf>
    <xf numFmtId="0" fontId="17" fillId="0" borderId="11" xfId="0" applyFont="1" applyFill="1" applyBorder="1" applyAlignment="1">
      <alignment horizontal="left"/>
    </xf>
    <xf numFmtId="201" fontId="0" fillId="0" borderId="0" xfId="0" applyNumberFormat="1" applyFill="1" applyBorder="1" applyAlignment="1">
      <alignment horizontal="center" vertical="center"/>
    </xf>
    <xf numFmtId="193" fontId="0" fillId="0" borderId="20" xfId="0" applyNumberFormat="1" applyFill="1" applyBorder="1" applyAlignment="1">
      <alignment horizontal="center" vertical="center"/>
    </xf>
    <xf numFmtId="2" fontId="21" fillId="0" borderId="11" xfId="0" applyNumberFormat="1" applyFont="1" applyFill="1" applyBorder="1" applyAlignment="1">
      <alignment/>
    </xf>
    <xf numFmtId="0" fontId="21" fillId="0" borderId="11" xfId="0" applyFont="1" applyFill="1" applyBorder="1" applyAlignment="1">
      <alignment horizontal="left"/>
    </xf>
    <xf numFmtId="0" fontId="21" fillId="0" borderId="0" xfId="0" applyFont="1" applyFill="1" applyAlignment="1">
      <alignment horizontal="left"/>
    </xf>
    <xf numFmtId="2" fontId="45" fillId="0" borderId="0" xfId="0" applyNumberFormat="1" applyFont="1" applyFill="1" applyAlignment="1">
      <alignment/>
    </xf>
    <xf numFmtId="201" fontId="21" fillId="0" borderId="0" xfId="0" applyNumberFormat="1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201" fontId="15" fillId="0" borderId="0" xfId="0" applyNumberFormat="1" applyFont="1" applyFill="1" applyBorder="1" applyAlignment="1">
      <alignment horizontal="center" vertical="center"/>
    </xf>
    <xf numFmtId="193" fontId="15" fillId="0" borderId="20" xfId="0" applyNumberFormat="1" applyFont="1" applyFill="1" applyBorder="1" applyAlignment="1">
      <alignment horizontal="center" vertical="center"/>
    </xf>
    <xf numFmtId="0" fontId="45" fillId="0" borderId="0" xfId="0" applyFont="1" applyFill="1" applyAlignment="1">
      <alignment/>
    </xf>
    <xf numFmtId="201" fontId="0" fillId="0" borderId="15" xfId="0" applyNumberForma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193" fontId="0" fillId="0" borderId="33" xfId="0" applyNumberFormat="1" applyFill="1" applyBorder="1" applyAlignment="1">
      <alignment horizontal="center" vertical="center"/>
    </xf>
    <xf numFmtId="193" fontId="0" fillId="0" borderId="0" xfId="0" applyNumberFormat="1" applyFill="1" applyBorder="1" applyAlignment="1">
      <alignment horizontal="center" vertical="center"/>
    </xf>
    <xf numFmtId="201" fontId="0" fillId="0" borderId="0" xfId="0" applyNumberFormat="1" applyFill="1" applyAlignment="1">
      <alignment vertical="center"/>
    </xf>
    <xf numFmtId="193" fontId="0" fillId="0" borderId="0" xfId="0" applyNumberFormat="1" applyFill="1" applyAlignment="1">
      <alignment vertical="center"/>
    </xf>
    <xf numFmtId="0" fontId="45" fillId="0" borderId="0" xfId="0" applyFont="1" applyFill="1" applyAlignment="1">
      <alignment vertical="center"/>
    </xf>
    <xf numFmtId="0" fontId="21" fillId="0" borderId="0" xfId="0" applyFont="1" applyFill="1" applyBorder="1" applyAlignment="1">
      <alignment horizontal="center" vertical="center"/>
    </xf>
    <xf numFmtId="193" fontId="21" fillId="0" borderId="0" xfId="0" applyNumberFormat="1" applyFont="1" applyFill="1" applyBorder="1" applyAlignment="1">
      <alignment horizontal="center" vertical="center"/>
    </xf>
    <xf numFmtId="201" fontId="13" fillId="0" borderId="0" xfId="0" applyNumberFormat="1" applyFont="1" applyFill="1" applyAlignment="1">
      <alignment/>
    </xf>
    <xf numFmtId="0" fontId="13" fillId="0" borderId="0" xfId="0" applyFont="1" applyFill="1" applyAlignment="1">
      <alignment/>
    </xf>
    <xf numFmtId="193" fontId="13" fillId="0" borderId="0" xfId="0" applyNumberFormat="1" applyFont="1" applyFill="1" applyAlignment="1">
      <alignment/>
    </xf>
    <xf numFmtId="0" fontId="23" fillId="0" borderId="0" xfId="0" applyFont="1" applyFill="1" applyAlignment="1">
      <alignment horizontal="center"/>
    </xf>
    <xf numFmtId="201" fontId="23" fillId="0" borderId="0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193" fontId="23" fillId="0" borderId="0" xfId="0" applyNumberFormat="1" applyFont="1" applyFill="1" applyBorder="1" applyAlignment="1">
      <alignment horizontal="center" vertical="center"/>
    </xf>
    <xf numFmtId="201" fontId="0" fillId="0" borderId="0" xfId="0" applyNumberFormat="1" applyFill="1" applyAlignment="1">
      <alignment/>
    </xf>
    <xf numFmtId="0" fontId="22" fillId="0" borderId="0" xfId="0" applyFont="1" applyFill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192" fontId="23" fillId="0" borderId="0" xfId="0" applyNumberFormat="1" applyFont="1" applyFill="1" applyBorder="1" applyAlignment="1">
      <alignment horizontal="center" vertical="center"/>
    </xf>
    <xf numFmtId="0" fontId="34" fillId="0" borderId="40" xfId="0" applyFont="1" applyFill="1" applyBorder="1" applyAlignment="1">
      <alignment/>
    </xf>
    <xf numFmtId="0" fontId="65" fillId="0" borderId="27" xfId="0" applyFont="1" applyFill="1" applyBorder="1" applyAlignment="1">
      <alignment horizontal="left"/>
    </xf>
    <xf numFmtId="0" fontId="40" fillId="0" borderId="40" xfId="0" applyFont="1" applyFill="1" applyBorder="1" applyAlignment="1">
      <alignment/>
    </xf>
    <xf numFmtId="0" fontId="23" fillId="0" borderId="27" xfId="0" applyFont="1" applyFill="1" applyBorder="1" applyAlignment="1">
      <alignment/>
    </xf>
    <xf numFmtId="0" fontId="37" fillId="0" borderId="0" xfId="0" applyFont="1" applyFill="1" applyBorder="1" applyAlignment="1">
      <alignment/>
    </xf>
    <xf numFmtId="0" fontId="31" fillId="0" borderId="0" xfId="0" applyFont="1" applyFill="1" applyBorder="1" applyAlignment="1">
      <alignment/>
    </xf>
    <xf numFmtId="49" fontId="20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0" fillId="0" borderId="20" xfId="0" applyFill="1" applyBorder="1" applyAlignment="1">
      <alignment/>
    </xf>
    <xf numFmtId="0" fontId="19" fillId="0" borderId="15" xfId="0" applyFont="1" applyFill="1" applyBorder="1" applyAlignment="1">
      <alignment horizontal="center"/>
    </xf>
    <xf numFmtId="192" fontId="0" fillId="0" borderId="0" xfId="0" applyNumberFormat="1" applyFill="1" applyAlignment="1">
      <alignment/>
    </xf>
    <xf numFmtId="192" fontId="47" fillId="0" borderId="0" xfId="0" applyNumberFormat="1" applyFont="1" applyFill="1" applyAlignment="1">
      <alignment horizontal="center"/>
    </xf>
    <xf numFmtId="0" fontId="48" fillId="0" borderId="0" xfId="0" applyFont="1" applyFill="1" applyAlignment="1">
      <alignment horizontal="center"/>
    </xf>
    <xf numFmtId="192" fontId="21" fillId="0" borderId="0" xfId="0" applyNumberFormat="1" applyFont="1" applyFill="1" applyAlignment="1">
      <alignment horizontal="center"/>
    </xf>
    <xf numFmtId="0" fontId="0" fillId="0" borderId="34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1" xfId="0" applyFont="1" applyFill="1" applyBorder="1" applyAlignment="1">
      <alignment/>
    </xf>
    <xf numFmtId="2" fontId="17" fillId="0" borderId="0" xfId="0" applyNumberFormat="1" applyFont="1" applyFill="1" applyBorder="1" applyAlignment="1">
      <alignment horizontal="left"/>
    </xf>
    <xf numFmtId="2" fontId="49" fillId="0" borderId="0" xfId="0" applyNumberFormat="1" applyFont="1" applyFill="1" applyBorder="1" applyAlignment="1">
      <alignment horizontal="left"/>
    </xf>
    <xf numFmtId="0" fontId="7" fillId="0" borderId="30" xfId="0" applyFont="1" applyFill="1" applyBorder="1" applyAlignment="1">
      <alignment wrapText="1"/>
    </xf>
    <xf numFmtId="194" fontId="45" fillId="0" borderId="20" xfId="0" applyNumberFormat="1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 wrapText="1"/>
    </xf>
    <xf numFmtId="194" fontId="13" fillId="0" borderId="20" xfId="0" applyNumberFormat="1" applyFont="1" applyFill="1" applyBorder="1" applyAlignment="1">
      <alignment horizontal="center"/>
    </xf>
    <xf numFmtId="0" fontId="19" fillId="0" borderId="30" xfId="0" applyFont="1" applyFill="1" applyBorder="1" applyAlignment="1">
      <alignment horizontal="center" vertical="center" wrapText="1"/>
    </xf>
    <xf numFmtId="0" fontId="13" fillId="0" borderId="30" xfId="0" applyFont="1" applyFill="1" applyBorder="1" applyAlignment="1">
      <alignment wrapText="1"/>
    </xf>
    <xf numFmtId="2" fontId="16" fillId="0" borderId="0" xfId="0" applyNumberFormat="1" applyFont="1" applyFill="1" applyBorder="1" applyAlignment="1">
      <alignment vertical="center"/>
    </xf>
    <xf numFmtId="0" fontId="13" fillId="0" borderId="14" xfId="0" applyFont="1" applyFill="1" applyBorder="1" applyAlignment="1">
      <alignment horizontal="center"/>
    </xf>
    <xf numFmtId="1" fontId="19" fillId="0" borderId="0" xfId="0" applyNumberFormat="1" applyFont="1" applyFill="1" applyBorder="1" applyAlignment="1">
      <alignment horizontal="left"/>
    </xf>
    <xf numFmtId="0" fontId="19" fillId="0" borderId="30" xfId="0" applyFont="1" applyFill="1" applyBorder="1" applyAlignment="1">
      <alignment horizontal="center"/>
    </xf>
    <xf numFmtId="2" fontId="20" fillId="0" borderId="20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left"/>
    </xf>
    <xf numFmtId="0" fontId="16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16" fillId="0" borderId="0" xfId="0" applyFont="1" applyFill="1" applyBorder="1" applyAlignment="1">
      <alignment/>
    </xf>
    <xf numFmtId="0" fontId="70" fillId="0" borderId="0" xfId="0" applyFont="1" applyFill="1" applyBorder="1" applyAlignment="1">
      <alignment horizontal="center" vertical="center"/>
    </xf>
    <xf numFmtId="0" fontId="70" fillId="0" borderId="12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vertical="center"/>
    </xf>
    <xf numFmtId="0" fontId="16" fillId="0" borderId="13" xfId="0" applyFont="1" applyFill="1" applyBorder="1" applyAlignment="1">
      <alignment vertical="center"/>
    </xf>
    <xf numFmtId="201" fontId="16" fillId="0" borderId="13" xfId="0" applyNumberFormat="1" applyFont="1" applyFill="1" applyBorder="1" applyAlignment="1">
      <alignment vertical="center"/>
    </xf>
    <xf numFmtId="0" fontId="16" fillId="0" borderId="12" xfId="0" applyFont="1" applyFill="1" applyBorder="1" applyAlignment="1">
      <alignment horizontal="center" vertical="center"/>
    </xf>
    <xf numFmtId="193" fontId="16" fillId="0" borderId="16" xfId="0" applyNumberFormat="1" applyFont="1" applyFill="1" applyBorder="1" applyAlignment="1">
      <alignment vertical="center"/>
    </xf>
    <xf numFmtId="0" fontId="16" fillId="0" borderId="29" xfId="0" applyFont="1" applyFill="1" applyBorder="1" applyAlignment="1">
      <alignment/>
    </xf>
    <xf numFmtId="0" fontId="6" fillId="0" borderId="11" xfId="0" applyFont="1" applyFill="1" applyBorder="1" applyAlignment="1">
      <alignment horizontal="left"/>
    </xf>
    <xf numFmtId="1" fontId="16" fillId="0" borderId="11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 vertical="center"/>
    </xf>
    <xf numFmtId="201" fontId="16" fillId="0" borderId="0" xfId="0" applyNumberFormat="1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193" fontId="16" fillId="0" borderId="20" xfId="0" applyNumberFormat="1" applyFont="1" applyFill="1" applyBorder="1" applyAlignment="1">
      <alignment horizontal="center" vertical="center"/>
    </xf>
    <xf numFmtId="2" fontId="6" fillId="0" borderId="11" xfId="0" applyNumberFormat="1" applyFont="1" applyFill="1" applyBorder="1" applyAlignment="1">
      <alignment/>
    </xf>
    <xf numFmtId="0" fontId="16" fillId="0" borderId="11" xfId="0" applyFont="1" applyFill="1" applyBorder="1" applyAlignment="1">
      <alignment horizontal="center"/>
    </xf>
    <xf numFmtId="1" fontId="16" fillId="0" borderId="0" xfId="0" applyNumberFormat="1" applyFont="1" applyFill="1" applyAlignment="1">
      <alignment horizontal="center"/>
    </xf>
    <xf numFmtId="2" fontId="16" fillId="0" borderId="0" xfId="0" applyNumberFormat="1" applyFont="1" applyFill="1" applyAlignment="1">
      <alignment/>
    </xf>
    <xf numFmtId="0" fontId="16" fillId="0" borderId="43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left"/>
    </xf>
    <xf numFmtId="2" fontId="16" fillId="0" borderId="24" xfId="0" applyNumberFormat="1" applyFont="1" applyFill="1" applyBorder="1" applyAlignment="1">
      <alignment/>
    </xf>
    <xf numFmtId="2" fontId="16" fillId="0" borderId="24" xfId="0" applyNumberFormat="1" applyFont="1" applyFill="1" applyBorder="1" applyAlignment="1">
      <alignment horizontal="center"/>
    </xf>
    <xf numFmtId="0" fontId="16" fillId="0" borderId="24" xfId="0" applyFont="1" applyFill="1" applyBorder="1" applyAlignment="1">
      <alignment horizontal="center"/>
    </xf>
    <xf numFmtId="0" fontId="16" fillId="0" borderId="43" xfId="0" applyFont="1" applyFill="1" applyBorder="1" applyAlignment="1">
      <alignment horizontal="center" vertical="center"/>
    </xf>
    <xf numFmtId="0" fontId="16" fillId="0" borderId="24" xfId="0" applyFont="1" applyFill="1" applyBorder="1" applyAlignment="1">
      <alignment horizontal="center" vertical="center"/>
    </xf>
    <xf numFmtId="193" fontId="6" fillId="0" borderId="44" xfId="0" applyNumberFormat="1" applyFont="1" applyFill="1" applyBorder="1" applyAlignment="1">
      <alignment horizontal="center" vertical="center"/>
    </xf>
    <xf numFmtId="0" fontId="16" fillId="0" borderId="45" xfId="0" applyFont="1" applyFill="1" applyBorder="1" applyAlignment="1">
      <alignment/>
    </xf>
    <xf numFmtId="0" fontId="15" fillId="0" borderId="11" xfId="0" applyFon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2" fillId="0" borderId="15" xfId="0" applyFont="1" applyFill="1" applyBorder="1" applyAlignment="1">
      <alignment horizontal="left"/>
    </xf>
    <xf numFmtId="2" fontId="19" fillId="0" borderId="0" xfId="0" applyNumberFormat="1" applyFont="1" applyFill="1" applyBorder="1" applyAlignment="1">
      <alignment vertical="center"/>
    </xf>
    <xf numFmtId="2" fontId="16" fillId="0" borderId="0" xfId="0" applyNumberFormat="1" applyFont="1" applyFill="1" applyBorder="1" applyAlignment="1">
      <alignment horizontal="center"/>
    </xf>
    <xf numFmtId="0" fontId="0" fillId="17" borderId="11" xfId="0" applyFill="1" applyBorder="1" applyAlignment="1">
      <alignment horizontal="center"/>
    </xf>
    <xf numFmtId="0" fontId="0" fillId="17" borderId="0" xfId="0" applyFill="1" applyBorder="1" applyAlignment="1">
      <alignment/>
    </xf>
    <xf numFmtId="0" fontId="0" fillId="17" borderId="0" xfId="0" applyFill="1" applyBorder="1" applyAlignment="1">
      <alignment horizontal="center"/>
    </xf>
    <xf numFmtId="2" fontId="0" fillId="17" borderId="0" xfId="0" applyNumberFormat="1" applyFont="1" applyFill="1" applyBorder="1" applyAlignment="1">
      <alignment horizontal="center"/>
    </xf>
    <xf numFmtId="0" fontId="0" fillId="17" borderId="20" xfId="0" applyFill="1" applyBorder="1" applyAlignment="1">
      <alignment horizontal="center"/>
    </xf>
    <xf numFmtId="0" fontId="20" fillId="17" borderId="11" xfId="0" applyFont="1" applyFill="1" applyBorder="1" applyAlignment="1">
      <alignment horizontal="center"/>
    </xf>
    <xf numFmtId="0" fontId="20" fillId="17" borderId="0" xfId="0" applyFont="1" applyFill="1" applyBorder="1" applyAlignment="1">
      <alignment horizontal="center"/>
    </xf>
    <xf numFmtId="0" fontId="0" fillId="17" borderId="0" xfId="0" applyFill="1" applyBorder="1" applyAlignment="1">
      <alignment horizontal="center" vertical="center"/>
    </xf>
    <xf numFmtId="0" fontId="0" fillId="17" borderId="20" xfId="0" applyFill="1" applyBorder="1" applyAlignment="1">
      <alignment horizontal="center" vertical="center"/>
    </xf>
    <xf numFmtId="0" fontId="0" fillId="17" borderId="30" xfId="0" applyFill="1" applyBorder="1" applyAlignment="1">
      <alignment/>
    </xf>
    <xf numFmtId="0" fontId="0" fillId="17" borderId="0" xfId="0" applyFill="1" applyAlignment="1">
      <alignment/>
    </xf>
    <xf numFmtId="0" fontId="24" fillId="0" borderId="30" xfId="0" applyFont="1" applyFill="1" applyBorder="1" applyAlignment="1">
      <alignment wrapText="1"/>
    </xf>
    <xf numFmtId="0" fontId="20" fillId="0" borderId="30" xfId="0" applyFont="1" applyFill="1" applyBorder="1" applyAlignment="1">
      <alignment/>
    </xf>
    <xf numFmtId="2" fontId="0" fillId="0" borderId="0" xfId="0" applyNumberFormat="1" applyFont="1" applyFill="1" applyBorder="1" applyAlignment="1">
      <alignment horizontal="left" wrapText="1"/>
    </xf>
    <xf numFmtId="0" fontId="19" fillId="0" borderId="0" xfId="0" applyFont="1" applyFill="1" applyAlignment="1">
      <alignment horizontal="center" vertical="top"/>
    </xf>
    <xf numFmtId="2" fontId="19" fillId="0" borderId="0" xfId="0" applyNumberFormat="1" applyFont="1" applyFill="1" applyAlignment="1">
      <alignment horizontal="center" vertical="top"/>
    </xf>
    <xf numFmtId="2" fontId="69" fillId="0" borderId="0" xfId="0" applyNumberFormat="1" applyFont="1" applyFill="1" applyAlignment="1">
      <alignment horizontal="center"/>
    </xf>
    <xf numFmtId="2" fontId="12" fillId="0" borderId="0" xfId="0" applyNumberFormat="1" applyFont="1" applyFill="1" applyBorder="1" applyAlignment="1">
      <alignment horizontal="left"/>
    </xf>
    <xf numFmtId="2" fontId="13" fillId="0" borderId="15" xfId="0" applyNumberFormat="1" applyFont="1" applyFill="1" applyBorder="1" applyAlignment="1">
      <alignment horizontal="left" wrapText="1"/>
    </xf>
    <xf numFmtId="0" fontId="13" fillId="0" borderId="15" xfId="0" applyFont="1" applyFill="1" applyBorder="1" applyAlignment="1">
      <alignment horizontal="center"/>
    </xf>
    <xf numFmtId="0" fontId="13" fillId="0" borderId="15" xfId="0" applyFont="1" applyFill="1" applyBorder="1" applyAlignment="1">
      <alignment/>
    </xf>
    <xf numFmtId="0" fontId="16" fillId="0" borderId="30" xfId="0" applyFont="1" applyFill="1" applyBorder="1" applyAlignment="1">
      <alignment horizontal="center" wrapText="1"/>
    </xf>
    <xf numFmtId="0" fontId="0" fillId="0" borderId="30" xfId="0" applyFont="1" applyFill="1" applyBorder="1" applyAlignment="1">
      <alignment shrinkToFit="1"/>
    </xf>
    <xf numFmtId="2" fontId="13" fillId="0" borderId="0" xfId="0" applyNumberFormat="1" applyFont="1" applyFill="1" applyBorder="1" applyAlignment="1">
      <alignment horizontal="left" wrapText="1"/>
    </xf>
    <xf numFmtId="2" fontId="13" fillId="0" borderId="15" xfId="0" applyNumberFormat="1" applyFont="1" applyFill="1" applyBorder="1" applyAlignment="1">
      <alignment horizontal="center"/>
    </xf>
    <xf numFmtId="0" fontId="13" fillId="0" borderId="31" xfId="0" applyFont="1" applyFill="1" applyBorder="1" applyAlignment="1">
      <alignment/>
    </xf>
    <xf numFmtId="2" fontId="4" fillId="0" borderId="0" xfId="0" applyNumberFormat="1" applyFont="1" applyFill="1" applyBorder="1" applyAlignment="1">
      <alignment horizontal="left" wrapText="1"/>
    </xf>
    <xf numFmtId="0" fontId="16" fillId="0" borderId="30" xfId="0" applyFont="1" applyFill="1" applyBorder="1" applyAlignment="1">
      <alignment wrapText="1"/>
    </xf>
    <xf numFmtId="0" fontId="20" fillId="0" borderId="30" xfId="0" applyFont="1" applyFill="1" applyBorder="1" applyAlignment="1">
      <alignment wrapText="1"/>
    </xf>
    <xf numFmtId="2" fontId="7" fillId="0" borderId="0" xfId="0" applyNumberFormat="1" applyFont="1" applyFill="1" applyAlignment="1">
      <alignment horizontal="center"/>
    </xf>
    <xf numFmtId="2" fontId="7" fillId="0" borderId="0" xfId="0" applyNumberFormat="1" applyFont="1" applyFill="1" applyBorder="1" applyAlignment="1">
      <alignment horizontal="left" vertical="center"/>
    </xf>
    <xf numFmtId="193" fontId="16" fillId="0" borderId="0" xfId="0" applyNumberFormat="1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left" vertical="center" wrapText="1"/>
    </xf>
    <xf numFmtId="0" fontId="9" fillId="0" borderId="34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14" fontId="0" fillId="0" borderId="30" xfId="0" applyNumberFormat="1" applyFill="1" applyBorder="1" applyAlignment="1">
      <alignment/>
    </xf>
    <xf numFmtId="0" fontId="16" fillId="0" borderId="30" xfId="0" applyFont="1" applyFill="1" applyBorder="1" applyAlignment="1">
      <alignment vertical="center" wrapText="1"/>
    </xf>
    <xf numFmtId="0" fontId="0" fillId="0" borderId="15" xfId="0" applyFont="1" applyFill="1" applyBorder="1" applyAlignment="1">
      <alignment vertical="center"/>
    </xf>
    <xf numFmtId="0" fontId="0" fillId="0" borderId="31" xfId="0" applyFont="1" applyFill="1" applyBorder="1" applyAlignment="1">
      <alignment/>
    </xf>
    <xf numFmtId="0" fontId="20" fillId="0" borderId="20" xfId="0" applyFont="1" applyFill="1" applyBorder="1" applyAlignment="1">
      <alignment horizontal="center"/>
    </xf>
    <xf numFmtId="0" fontId="13" fillId="0" borderId="0" xfId="0" applyFont="1" applyFill="1" applyAlignment="1">
      <alignment horizontal="left"/>
    </xf>
    <xf numFmtId="1" fontId="13" fillId="0" borderId="0" xfId="0" applyNumberFormat="1" applyFont="1" applyFill="1" applyAlignment="1">
      <alignment horizontal="center"/>
    </xf>
    <xf numFmtId="2" fontId="4" fillId="0" borderId="0" xfId="0" applyNumberFormat="1" applyFont="1" applyFill="1" applyAlignment="1">
      <alignment horizontal="center"/>
    </xf>
    <xf numFmtId="0" fontId="0" fillId="0" borderId="30" xfId="0" applyFont="1" applyFill="1" applyBorder="1" applyAlignment="1">
      <alignment horizontal="center" vertical="center" wrapText="1"/>
    </xf>
    <xf numFmtId="0" fontId="19" fillId="0" borderId="30" xfId="0" applyFont="1" applyFill="1" applyBorder="1" applyAlignment="1">
      <alignment shrinkToFit="1"/>
    </xf>
    <xf numFmtId="0" fontId="13" fillId="0" borderId="0" xfId="0" applyFont="1" applyFill="1" applyBorder="1" applyAlignment="1">
      <alignment horizontal="left"/>
    </xf>
    <xf numFmtId="2" fontId="19" fillId="0" borderId="0" xfId="0" applyNumberFormat="1" applyFont="1" applyFill="1" applyBorder="1" applyAlignment="1">
      <alignment horizontal="left"/>
    </xf>
    <xf numFmtId="0" fontId="4" fillId="0" borderId="14" xfId="0" applyFont="1" applyFill="1" applyBorder="1" applyAlignment="1">
      <alignment horizontal="center"/>
    </xf>
    <xf numFmtId="2" fontId="4" fillId="0" borderId="15" xfId="0" applyNumberFormat="1" applyFont="1" applyFill="1" applyBorder="1" applyAlignment="1">
      <alignment horizontal="left" wrapText="1"/>
    </xf>
    <xf numFmtId="0" fontId="16" fillId="0" borderId="31" xfId="0" applyFont="1" applyFill="1" applyBorder="1" applyAlignment="1">
      <alignment/>
    </xf>
    <xf numFmtId="0" fontId="4" fillId="0" borderId="30" xfId="0" applyFont="1" applyFill="1" applyBorder="1" applyAlignment="1">
      <alignment horizontal="center" wrapText="1"/>
    </xf>
    <xf numFmtId="0" fontId="0" fillId="0" borderId="30" xfId="0" applyFill="1" applyBorder="1" applyAlignment="1">
      <alignment horizontal="center" vertical="center" wrapText="1"/>
    </xf>
    <xf numFmtId="193" fontId="45" fillId="0" borderId="0" xfId="0" applyNumberFormat="1" applyFont="1" applyFill="1" applyBorder="1" applyAlignment="1">
      <alignment horizontal="center" vertical="center"/>
    </xf>
    <xf numFmtId="2" fontId="16" fillId="0" borderId="0" xfId="0" applyNumberFormat="1" applyFont="1" applyFill="1" applyBorder="1" applyAlignment="1">
      <alignment/>
    </xf>
    <xf numFmtId="193" fontId="2" fillId="0" borderId="0" xfId="0" applyNumberFormat="1" applyFont="1" applyAlignment="1">
      <alignment/>
    </xf>
    <xf numFmtId="193" fontId="45" fillId="0" borderId="0" xfId="0" applyNumberFormat="1" applyFont="1" applyFill="1" applyBorder="1" applyAlignment="1">
      <alignment horizontal="center" vertical="center"/>
    </xf>
    <xf numFmtId="2" fontId="13" fillId="0" borderId="15" xfId="0" applyNumberFormat="1" applyFont="1" applyFill="1" applyBorder="1" applyAlignment="1">
      <alignment/>
    </xf>
    <xf numFmtId="0" fontId="0" fillId="0" borderId="31" xfId="0" applyFill="1" applyBorder="1" applyAlignment="1">
      <alignment horizontal="center" vertical="center" wrapText="1"/>
    </xf>
    <xf numFmtId="1" fontId="13" fillId="0" borderId="0" xfId="0" applyNumberFormat="1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/>
    </xf>
    <xf numFmtId="2" fontId="13" fillId="0" borderId="20" xfId="0" applyNumberFormat="1" applyFont="1" applyFill="1" applyBorder="1" applyAlignment="1">
      <alignment horizontal="center"/>
    </xf>
    <xf numFmtId="0" fontId="7" fillId="0" borderId="30" xfId="0" applyFont="1" applyFill="1" applyBorder="1" applyAlignment="1">
      <alignment wrapText="1"/>
    </xf>
    <xf numFmtId="0" fontId="0" fillId="0" borderId="0" xfId="0" applyFont="1" applyAlignment="1">
      <alignment/>
    </xf>
    <xf numFmtId="0" fontId="42" fillId="0" borderId="0" xfId="0" applyFont="1" applyFill="1" applyBorder="1" applyAlignment="1">
      <alignment horizontal="center" vertical="center"/>
    </xf>
    <xf numFmtId="49" fontId="0" fillId="0" borderId="0" xfId="0" applyNumberFormat="1" applyFont="1" applyAlignment="1">
      <alignment/>
    </xf>
    <xf numFmtId="49" fontId="0" fillId="0" borderId="0" xfId="0" applyNumberFormat="1" applyFont="1" applyFill="1" applyAlignment="1">
      <alignment/>
    </xf>
    <xf numFmtId="0" fontId="42" fillId="0" borderId="0" xfId="0" applyFont="1" applyFill="1" applyAlignment="1">
      <alignment/>
    </xf>
    <xf numFmtId="49" fontId="19" fillId="0" borderId="0" xfId="0" applyNumberFormat="1" applyFont="1" applyFill="1" applyAlignment="1">
      <alignment horizontal="right"/>
    </xf>
    <xf numFmtId="0" fontId="42" fillId="0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1" fillId="0" borderId="0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left"/>
    </xf>
    <xf numFmtId="1" fontId="19" fillId="24" borderId="0" xfId="0" applyNumberFormat="1" applyFont="1" applyFill="1" applyBorder="1" applyAlignment="1">
      <alignment horizontal="center"/>
    </xf>
    <xf numFmtId="1" fontId="19" fillId="24" borderId="0" xfId="0" applyNumberFormat="1" applyFont="1" applyFill="1" applyBorder="1" applyAlignment="1">
      <alignment horizontal="left"/>
    </xf>
    <xf numFmtId="1" fontId="49" fillId="24" borderId="0" xfId="0" applyNumberFormat="1" applyFont="1" applyFill="1" applyBorder="1" applyAlignment="1">
      <alignment horizontal="center"/>
    </xf>
    <xf numFmtId="0" fontId="20" fillId="0" borderId="25" xfId="0" applyFont="1" applyFill="1" applyBorder="1" applyAlignment="1">
      <alignment horizontal="center"/>
    </xf>
    <xf numFmtId="1" fontId="69" fillId="24" borderId="0" xfId="0" applyNumberFormat="1" applyFont="1" applyFill="1" applyBorder="1" applyAlignment="1">
      <alignment horizontal="center"/>
    </xf>
    <xf numFmtId="0" fontId="45" fillId="0" borderId="11" xfId="0" applyFont="1" applyBorder="1" applyAlignment="1">
      <alignment horizontal="center" vertical="center"/>
    </xf>
    <xf numFmtId="1" fontId="49" fillId="0" borderId="0" xfId="0" applyNumberFormat="1" applyFont="1" applyAlignment="1">
      <alignment horizontal="center"/>
    </xf>
    <xf numFmtId="1" fontId="19" fillId="0" borderId="0" xfId="0" applyNumberFormat="1" applyFont="1" applyAlignment="1">
      <alignment horizontal="center"/>
    </xf>
    <xf numFmtId="1" fontId="0" fillId="0" borderId="0" xfId="0" applyNumberFormat="1" applyAlignment="1">
      <alignment/>
    </xf>
    <xf numFmtId="1" fontId="0" fillId="0" borderId="0" xfId="0" applyNumberFormat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1" fontId="49" fillId="0" borderId="0" xfId="0" applyNumberFormat="1" applyFont="1" applyBorder="1" applyAlignment="1">
      <alignment horizontal="center"/>
    </xf>
    <xf numFmtId="1" fontId="19" fillId="0" borderId="0" xfId="0" applyNumberFormat="1" applyFont="1" applyBorder="1" applyAlignment="1">
      <alignment horizontal="center"/>
    </xf>
    <xf numFmtId="1" fontId="69" fillId="0" borderId="0" xfId="0" applyNumberFormat="1" applyFont="1" applyAlignment="1">
      <alignment horizontal="center"/>
    </xf>
    <xf numFmtId="1" fontId="19" fillId="0" borderId="0" xfId="0" applyNumberFormat="1" applyFont="1" applyAlignment="1">
      <alignment horizontal="left"/>
    </xf>
    <xf numFmtId="1" fontId="4" fillId="0" borderId="0" xfId="0" applyNumberFormat="1" applyFont="1" applyBorder="1" applyAlignment="1">
      <alignment horizontal="center"/>
    </xf>
    <xf numFmtId="1" fontId="49" fillId="0" borderId="0" xfId="0" applyNumberFormat="1" applyFont="1" applyBorder="1" applyAlignment="1">
      <alignment horizontal="center" vertical="center"/>
    </xf>
    <xf numFmtId="0" fontId="49" fillId="0" borderId="0" xfId="0" applyFont="1" applyBorder="1" applyAlignment="1">
      <alignment horizontal="center"/>
    </xf>
    <xf numFmtId="0" fontId="0" fillId="0" borderId="24" xfId="0" applyBorder="1" applyAlignment="1">
      <alignment vertical="center"/>
    </xf>
    <xf numFmtId="0" fontId="21" fillId="0" borderId="0" xfId="0" applyFont="1" applyAlignment="1">
      <alignment vertical="center"/>
    </xf>
    <xf numFmtId="0" fontId="45" fillId="0" borderId="0" xfId="0" applyFont="1" applyAlignment="1">
      <alignment/>
    </xf>
    <xf numFmtId="0" fontId="45" fillId="0" borderId="0" xfId="0" applyFont="1" applyAlignment="1">
      <alignment horizontal="center"/>
    </xf>
    <xf numFmtId="1" fontId="0" fillId="0" borderId="0" xfId="0" applyNumberFormat="1" applyFill="1" applyBorder="1" applyAlignment="1">
      <alignment/>
    </xf>
    <xf numFmtId="0" fontId="45" fillId="0" borderId="11" xfId="0" applyFont="1" applyFill="1" applyBorder="1" applyAlignment="1">
      <alignment horizontal="center" vertical="center"/>
    </xf>
    <xf numFmtId="201" fontId="45" fillId="0" borderId="0" xfId="0" applyNumberFormat="1" applyFont="1" applyFill="1" applyBorder="1" applyAlignment="1">
      <alignment horizontal="center" vertical="center"/>
    </xf>
    <xf numFmtId="193" fontId="45" fillId="0" borderId="20" xfId="0" applyNumberFormat="1" applyFont="1" applyFill="1" applyBorder="1" applyAlignment="1">
      <alignment horizontal="center" vertical="center"/>
    </xf>
    <xf numFmtId="0" fontId="19" fillId="0" borderId="30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/>
    </xf>
    <xf numFmtId="0" fontId="50" fillId="0" borderId="0" xfId="0" applyFont="1" applyFill="1" applyAlignment="1">
      <alignment horizontal="center"/>
    </xf>
    <xf numFmtId="49" fontId="0" fillId="0" borderId="0" xfId="0" applyNumberFormat="1" applyFill="1" applyAlignment="1">
      <alignment/>
    </xf>
    <xf numFmtId="0" fontId="0" fillId="0" borderId="10" xfId="0" applyFill="1" applyBorder="1" applyAlignment="1">
      <alignment/>
    </xf>
    <xf numFmtId="0" fontId="2" fillId="0" borderId="0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/>
    </xf>
    <xf numFmtId="0" fontId="13" fillId="0" borderId="11" xfId="0" applyFont="1" applyFill="1" applyBorder="1" applyAlignment="1">
      <alignment horizontal="center" vertical="center"/>
    </xf>
    <xf numFmtId="2" fontId="13" fillId="0" borderId="0" xfId="0" applyNumberFormat="1" applyFont="1" applyFill="1" applyBorder="1" applyAlignment="1">
      <alignment vertical="center"/>
    </xf>
    <xf numFmtId="1" fontId="13" fillId="0" borderId="0" xfId="0" applyNumberFormat="1" applyFont="1" applyFill="1" applyBorder="1" applyAlignment="1">
      <alignment horizontal="center" vertical="center"/>
    </xf>
    <xf numFmtId="0" fontId="64" fillId="0" borderId="30" xfId="0" applyFont="1" applyFill="1" applyBorder="1" applyAlignment="1">
      <alignment vertical="center" wrapText="1"/>
    </xf>
    <xf numFmtId="0" fontId="16" fillId="0" borderId="30" xfId="0" applyFont="1" applyFill="1" applyBorder="1" applyAlignment="1">
      <alignment horizontal="center"/>
    </xf>
    <xf numFmtId="0" fontId="69" fillId="0" borderId="11" xfId="0" applyFont="1" applyFill="1" applyBorder="1" applyAlignment="1">
      <alignment horizontal="center"/>
    </xf>
    <xf numFmtId="2" fontId="69" fillId="0" borderId="0" xfId="0" applyNumberFormat="1" applyFont="1" applyFill="1" applyBorder="1" applyAlignment="1">
      <alignment/>
    </xf>
    <xf numFmtId="1" fontId="69" fillId="0" borderId="0" xfId="0" applyNumberFormat="1" applyFont="1" applyFill="1" applyBorder="1" applyAlignment="1">
      <alignment horizontal="center"/>
    </xf>
    <xf numFmtId="2" fontId="34" fillId="0" borderId="0" xfId="0" applyNumberFormat="1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71" fillId="0" borderId="0" xfId="0" applyFont="1" applyFill="1" applyAlignment="1">
      <alignment horizontal="center"/>
    </xf>
    <xf numFmtId="0" fontId="32" fillId="0" borderId="30" xfId="0" applyFont="1" applyFill="1" applyBorder="1" applyAlignment="1">
      <alignment/>
    </xf>
    <xf numFmtId="0" fontId="34" fillId="0" borderId="0" xfId="0" applyFont="1" applyFill="1" applyAlignment="1">
      <alignment/>
    </xf>
    <xf numFmtId="193" fontId="13" fillId="0" borderId="15" xfId="0" applyNumberFormat="1" applyFont="1" applyFill="1" applyBorder="1" applyAlignment="1">
      <alignment horizontal="center"/>
    </xf>
    <xf numFmtId="195" fontId="16" fillId="0" borderId="0" xfId="0" applyNumberFormat="1" applyFont="1" applyFill="1" applyBorder="1" applyAlignment="1">
      <alignment horizontal="center" vertical="center"/>
    </xf>
    <xf numFmtId="1" fontId="7" fillId="0" borderId="0" xfId="0" applyNumberFormat="1" applyFont="1" applyFill="1" applyAlignment="1">
      <alignment horizontal="center"/>
    </xf>
    <xf numFmtId="2" fontId="7" fillId="0" borderId="0" xfId="0" applyNumberFormat="1" applyFont="1" applyFill="1" applyBorder="1" applyAlignment="1">
      <alignment horizontal="center"/>
    </xf>
    <xf numFmtId="0" fontId="7" fillId="0" borderId="30" xfId="0" applyFont="1" applyFill="1" applyBorder="1" applyAlignment="1">
      <alignment horizontal="left"/>
    </xf>
    <xf numFmtId="0" fontId="13" fillId="0" borderId="11" xfId="0" applyFont="1" applyFill="1" applyBorder="1" applyAlignment="1">
      <alignment horizontal="center"/>
    </xf>
    <xf numFmtId="2" fontId="13" fillId="0" borderId="0" xfId="0" applyNumberFormat="1" applyFont="1" applyFill="1" applyBorder="1" applyAlignment="1">
      <alignment/>
    </xf>
    <xf numFmtId="1" fontId="13" fillId="0" borderId="0" xfId="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1" fontId="13" fillId="0" borderId="20" xfId="0" applyNumberFormat="1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0" fillId="0" borderId="30" xfId="0" applyFont="1" applyFill="1" applyBorder="1" applyAlignment="1">
      <alignment/>
    </xf>
    <xf numFmtId="0" fontId="0" fillId="0" borderId="0" xfId="0" applyFill="1" applyAlignment="1">
      <alignment/>
    </xf>
    <xf numFmtId="0" fontId="19" fillId="0" borderId="11" xfId="0" applyFont="1" applyFill="1" applyBorder="1" applyAlignment="1">
      <alignment horizontal="center"/>
    </xf>
    <xf numFmtId="2" fontId="19" fillId="0" borderId="0" xfId="0" applyNumberFormat="1" applyFont="1" applyFill="1" applyBorder="1" applyAlignment="1">
      <alignment/>
    </xf>
    <xf numFmtId="1" fontId="19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49" fillId="0" borderId="0" xfId="0" applyFont="1" applyFill="1" applyAlignment="1">
      <alignment horizontal="center"/>
    </xf>
    <xf numFmtId="0" fontId="45" fillId="0" borderId="11" xfId="0" applyFont="1" applyFill="1" applyBorder="1" applyAlignment="1">
      <alignment horizontal="center"/>
    </xf>
    <xf numFmtId="0" fontId="45" fillId="0" borderId="0" xfId="0" applyFont="1" applyFill="1" applyBorder="1" applyAlignment="1">
      <alignment/>
    </xf>
    <xf numFmtId="0" fontId="45" fillId="0" borderId="0" xfId="0" applyFont="1" applyFill="1" applyBorder="1" applyAlignment="1">
      <alignment horizontal="center"/>
    </xf>
    <xf numFmtId="0" fontId="45" fillId="0" borderId="2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 vertical="center"/>
    </xf>
    <xf numFmtId="0" fontId="19" fillId="0" borderId="20" xfId="0" applyFont="1" applyFill="1" applyBorder="1" applyAlignment="1">
      <alignment horizontal="center" vertical="center"/>
    </xf>
    <xf numFmtId="0" fontId="0" fillId="0" borderId="30" xfId="0" applyFill="1" applyBorder="1" applyAlignment="1">
      <alignment/>
    </xf>
    <xf numFmtId="49" fontId="16" fillId="0" borderId="0" xfId="0" applyNumberFormat="1" applyFont="1" applyFill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N171"/>
  <sheetViews>
    <sheetView view="pageBreakPreview" zoomScale="85" zoomScaleSheetLayoutView="85" workbookViewId="0" topLeftCell="A45">
      <selection activeCell="K55" sqref="K55:K57"/>
    </sheetView>
  </sheetViews>
  <sheetFormatPr defaultColWidth="9.140625" defaultRowHeight="12.75"/>
  <cols>
    <col min="1" max="1" width="4.00390625" style="432" customWidth="1"/>
    <col min="2" max="2" width="26.57421875" style="432" customWidth="1"/>
    <col min="3" max="3" width="12.28125" style="432" customWidth="1"/>
    <col min="4" max="4" width="9.28125" style="432" customWidth="1"/>
    <col min="5" max="5" width="17.140625" style="432" customWidth="1"/>
    <col min="6" max="6" width="10.8515625" style="432" customWidth="1"/>
    <col min="7" max="7" width="13.8515625" style="432" customWidth="1"/>
    <col min="8" max="8" width="14.00390625" style="432" customWidth="1"/>
    <col min="9" max="9" width="10.57421875" style="432" customWidth="1"/>
    <col min="10" max="10" width="13.00390625" style="432" customWidth="1"/>
    <col min="11" max="11" width="13.421875" style="432" customWidth="1"/>
    <col min="12" max="12" width="13.57421875" style="432" customWidth="1"/>
    <col min="13" max="13" width="14.00390625" style="432" customWidth="1"/>
    <col min="14" max="14" width="9.28125" style="432" customWidth="1"/>
    <col min="15" max="15" width="12.8515625" style="432" customWidth="1"/>
    <col min="16" max="16" width="14.28125" style="432" customWidth="1"/>
    <col min="17" max="17" width="18.8515625" style="432" customWidth="1"/>
    <col min="18" max="18" width="4.7109375" style="432" customWidth="1"/>
    <col min="19" max="16384" width="9.140625" style="432" customWidth="1"/>
  </cols>
  <sheetData>
    <row r="1" spans="1:17" s="84" customFormat="1" ht="14.25" customHeight="1">
      <c r="A1" s="146" t="s">
        <v>218</v>
      </c>
      <c r="Q1" s="785" t="s">
        <v>472</v>
      </c>
    </row>
    <row r="2" spans="1:11" s="87" customFormat="1" ht="14.25" customHeight="1">
      <c r="A2" s="15" t="s">
        <v>219</v>
      </c>
      <c r="K2" s="786"/>
    </row>
    <row r="3" spans="1:8" s="87" customFormat="1" ht="14.25" customHeight="1">
      <c r="A3" s="787" t="s">
        <v>0</v>
      </c>
      <c r="B3" s="788"/>
      <c r="C3" s="788"/>
      <c r="D3" s="788"/>
      <c r="E3" s="788"/>
      <c r="F3" s="788"/>
      <c r="G3" s="788"/>
      <c r="H3" s="512"/>
    </row>
    <row r="4" spans="1:16" s="564" customFormat="1" ht="14.25" customHeight="1" thickBot="1">
      <c r="A4" s="789" t="s">
        <v>220</v>
      </c>
      <c r="G4" s="266"/>
      <c r="H4" s="266"/>
      <c r="I4" s="790" t="s">
        <v>374</v>
      </c>
      <c r="J4" s="266"/>
      <c r="K4" s="266"/>
      <c r="L4" s="266"/>
      <c r="M4" s="266"/>
      <c r="N4" s="790" t="s">
        <v>375</v>
      </c>
      <c r="O4" s="266"/>
      <c r="P4" s="266"/>
    </row>
    <row r="5" spans="1:17" s="515" customFormat="1" ht="56.25" customHeight="1" thickBot="1" thickTop="1">
      <c r="A5" s="513" t="s">
        <v>8</v>
      </c>
      <c r="B5" s="491" t="s">
        <v>9</v>
      </c>
      <c r="C5" s="492" t="s">
        <v>1</v>
      </c>
      <c r="D5" s="492" t="s">
        <v>2</v>
      </c>
      <c r="E5" s="492" t="s">
        <v>3</v>
      </c>
      <c r="F5" s="492" t="s">
        <v>10</v>
      </c>
      <c r="G5" s="490" t="s">
        <v>470</v>
      </c>
      <c r="H5" s="492" t="s">
        <v>471</v>
      </c>
      <c r="I5" s="492" t="s">
        <v>4</v>
      </c>
      <c r="J5" s="492" t="s">
        <v>5</v>
      </c>
      <c r="K5" s="514" t="s">
        <v>6</v>
      </c>
      <c r="L5" s="490" t="str">
        <f>G5</f>
        <v>FINAL READING 30/06/2020</v>
      </c>
      <c r="M5" s="492" t="str">
        <f>H5</f>
        <v>INTIAL READING 01/06/2020</v>
      </c>
      <c r="N5" s="492" t="s">
        <v>4</v>
      </c>
      <c r="O5" s="492" t="s">
        <v>5</v>
      </c>
      <c r="P5" s="514" t="s">
        <v>6</v>
      </c>
      <c r="Q5" s="514" t="s">
        <v>288</v>
      </c>
    </row>
    <row r="6" spans="1:12" ht="1.5" customHeight="1" hidden="1" thickTop="1">
      <c r="A6" s="7"/>
      <c r="B6" s="8"/>
      <c r="C6" s="7"/>
      <c r="D6" s="7"/>
      <c r="E6" s="7"/>
      <c r="F6" s="7"/>
      <c r="L6" s="444"/>
    </row>
    <row r="7" spans="1:17" ht="15.75" customHeight="1" thickTop="1">
      <c r="A7" s="264"/>
      <c r="B7" s="327" t="s">
        <v>14</v>
      </c>
      <c r="C7" s="317"/>
      <c r="D7" s="330"/>
      <c r="E7" s="330"/>
      <c r="F7" s="317"/>
      <c r="G7" s="322"/>
      <c r="H7" s="470"/>
      <c r="I7" s="470"/>
      <c r="J7" s="470"/>
      <c r="K7" s="122"/>
      <c r="L7" s="322"/>
      <c r="M7" s="470"/>
      <c r="N7" s="470"/>
      <c r="O7" s="470"/>
      <c r="P7" s="516"/>
      <c r="Q7" s="436"/>
    </row>
    <row r="8" spans="1:17" ht="16.5" customHeight="1">
      <c r="A8" s="264">
        <v>1</v>
      </c>
      <c r="B8" s="326" t="s">
        <v>15</v>
      </c>
      <c r="C8" s="317">
        <v>5128429</v>
      </c>
      <c r="D8" s="329" t="s">
        <v>12</v>
      </c>
      <c r="E8" s="310" t="s">
        <v>325</v>
      </c>
      <c r="F8" s="317">
        <v>-1000</v>
      </c>
      <c r="G8" s="322">
        <v>965078</v>
      </c>
      <c r="H8" s="323">
        <v>965078</v>
      </c>
      <c r="I8" s="323">
        <f>G8-H8</f>
        <v>0</v>
      </c>
      <c r="J8" s="323">
        <f>$F8*I8</f>
        <v>0</v>
      </c>
      <c r="K8" s="324">
        <f>J8/1000000</f>
        <v>0</v>
      </c>
      <c r="L8" s="323">
        <v>997865</v>
      </c>
      <c r="M8" s="323">
        <v>997893</v>
      </c>
      <c r="N8" s="323">
        <f>L8-M8</f>
        <v>-28</v>
      </c>
      <c r="O8" s="323">
        <f>$F8*N8</f>
        <v>28000</v>
      </c>
      <c r="P8" s="324">
        <f>O8/1000000</f>
        <v>0.028</v>
      </c>
      <c r="Q8" s="760"/>
    </row>
    <row r="9" spans="1:17" ht="16.5">
      <c r="A9" s="264">
        <v>2</v>
      </c>
      <c r="B9" s="326" t="s">
        <v>357</v>
      </c>
      <c r="C9" s="317">
        <v>4864976</v>
      </c>
      <c r="D9" s="329" t="s">
        <v>12</v>
      </c>
      <c r="E9" s="310" t="s">
        <v>325</v>
      </c>
      <c r="F9" s="317">
        <v>-2000</v>
      </c>
      <c r="G9" s="322">
        <v>83279</v>
      </c>
      <c r="H9" s="323">
        <v>83259</v>
      </c>
      <c r="I9" s="323">
        <f>G9-H9</f>
        <v>20</v>
      </c>
      <c r="J9" s="323">
        <f>$F9*I9</f>
        <v>-40000</v>
      </c>
      <c r="K9" s="324">
        <f>J9/1000000</f>
        <v>-0.04</v>
      </c>
      <c r="L9" s="323">
        <v>3689</v>
      </c>
      <c r="M9" s="323">
        <v>2738</v>
      </c>
      <c r="N9" s="323">
        <f>L9-M9</f>
        <v>951</v>
      </c>
      <c r="O9" s="323">
        <f>$F9*N9</f>
        <v>-1902000</v>
      </c>
      <c r="P9" s="324">
        <f>O9/1000000</f>
        <v>-1.902</v>
      </c>
      <c r="Q9" s="443"/>
    </row>
    <row r="10" spans="1:17" ht="15.75" customHeight="1">
      <c r="A10" s="264">
        <v>3</v>
      </c>
      <c r="B10" s="326" t="s">
        <v>17</v>
      </c>
      <c r="C10" s="317">
        <v>4864924</v>
      </c>
      <c r="D10" s="329" t="s">
        <v>12</v>
      </c>
      <c r="E10" s="310" t="s">
        <v>325</v>
      </c>
      <c r="F10" s="317">
        <v>-1000</v>
      </c>
      <c r="G10" s="322">
        <v>1018</v>
      </c>
      <c r="H10" s="323">
        <v>1018</v>
      </c>
      <c r="I10" s="323">
        <f>G10-H10</f>
        <v>0</v>
      </c>
      <c r="J10" s="323">
        <f>$F10*I10</f>
        <v>0</v>
      </c>
      <c r="K10" s="324">
        <f>J10/1000000</f>
        <v>0</v>
      </c>
      <c r="L10" s="323">
        <v>999439</v>
      </c>
      <c r="M10" s="323">
        <v>999753</v>
      </c>
      <c r="N10" s="323">
        <f>L10-M10</f>
        <v>-314</v>
      </c>
      <c r="O10" s="323">
        <f>$F10*N10</f>
        <v>314000</v>
      </c>
      <c r="P10" s="324">
        <f>O10/1000000</f>
        <v>0.314</v>
      </c>
      <c r="Q10" s="436"/>
    </row>
    <row r="11" spans="1:17" ht="15.75" customHeight="1">
      <c r="A11" s="264"/>
      <c r="B11" s="327" t="s">
        <v>18</v>
      </c>
      <c r="C11" s="317"/>
      <c r="D11" s="330"/>
      <c r="E11" s="330"/>
      <c r="F11" s="317"/>
      <c r="G11" s="322"/>
      <c r="H11" s="323"/>
      <c r="I11" s="323"/>
      <c r="J11" s="323"/>
      <c r="K11" s="324"/>
      <c r="L11" s="323"/>
      <c r="M11" s="323"/>
      <c r="N11" s="323"/>
      <c r="O11" s="323"/>
      <c r="P11" s="324"/>
      <c r="Q11" s="436"/>
    </row>
    <row r="12" spans="1:17" ht="15.75" customHeight="1">
      <c r="A12" s="264">
        <v>4</v>
      </c>
      <c r="B12" s="326" t="s">
        <v>15</v>
      </c>
      <c r="C12" s="317">
        <v>4864916</v>
      </c>
      <c r="D12" s="329" t="s">
        <v>12</v>
      </c>
      <c r="E12" s="310" t="s">
        <v>325</v>
      </c>
      <c r="F12" s="317">
        <v>-1000</v>
      </c>
      <c r="G12" s="322">
        <v>998197</v>
      </c>
      <c r="H12" s="323">
        <v>998197</v>
      </c>
      <c r="I12" s="323">
        <f>G12-H12</f>
        <v>0</v>
      </c>
      <c r="J12" s="323">
        <f>$F12*I12</f>
        <v>0</v>
      </c>
      <c r="K12" s="324">
        <f>J12/1000000</f>
        <v>0</v>
      </c>
      <c r="L12" s="323">
        <v>993058</v>
      </c>
      <c r="M12" s="323">
        <v>993142</v>
      </c>
      <c r="N12" s="323">
        <f>L12-M12</f>
        <v>-84</v>
      </c>
      <c r="O12" s="323">
        <f>$F12*N12</f>
        <v>84000</v>
      </c>
      <c r="P12" s="324">
        <f>O12/1000000</f>
        <v>0.084</v>
      </c>
      <c r="Q12" s="436"/>
    </row>
    <row r="13" spans="1:17" ht="15.75" customHeight="1">
      <c r="A13" s="264">
        <v>5</v>
      </c>
      <c r="B13" s="326" t="s">
        <v>16</v>
      </c>
      <c r="C13" s="317">
        <v>5295137</v>
      </c>
      <c r="D13" s="329" t="s">
        <v>12</v>
      </c>
      <c r="E13" s="310" t="s">
        <v>325</v>
      </c>
      <c r="F13" s="317">
        <v>-1000</v>
      </c>
      <c r="G13" s="322">
        <v>894375</v>
      </c>
      <c r="H13" s="323">
        <v>894375</v>
      </c>
      <c r="I13" s="323">
        <f>G13-H13</f>
        <v>0</v>
      </c>
      <c r="J13" s="323">
        <f>$F13*I13</f>
        <v>0</v>
      </c>
      <c r="K13" s="324">
        <f>J13/1000000</f>
        <v>0</v>
      </c>
      <c r="L13" s="323">
        <v>17941</v>
      </c>
      <c r="M13" s="323">
        <v>17750</v>
      </c>
      <c r="N13" s="323">
        <f>L13-M13</f>
        <v>191</v>
      </c>
      <c r="O13" s="323">
        <f>$F13*N13</f>
        <v>-191000</v>
      </c>
      <c r="P13" s="324">
        <f>O13/1000000</f>
        <v>-0.191</v>
      </c>
      <c r="Q13" s="436"/>
    </row>
    <row r="14" spans="1:17" ht="15.75" customHeight="1">
      <c r="A14" s="264"/>
      <c r="B14" s="326"/>
      <c r="C14" s="317"/>
      <c r="D14" s="329"/>
      <c r="E14" s="310"/>
      <c r="F14" s="317">
        <v>-1000</v>
      </c>
      <c r="G14" s="322"/>
      <c r="H14" s="323"/>
      <c r="I14" s="323"/>
      <c r="J14" s="323"/>
      <c r="K14" s="324"/>
      <c r="L14" s="323">
        <v>10149</v>
      </c>
      <c r="M14" s="323">
        <v>8329</v>
      </c>
      <c r="N14" s="323">
        <f>L14-M14</f>
        <v>1820</v>
      </c>
      <c r="O14" s="323">
        <f>$F14*N14</f>
        <v>-1820000</v>
      </c>
      <c r="P14" s="324">
        <f>O14/1000000</f>
        <v>-1.82</v>
      </c>
      <c r="Q14" s="436"/>
    </row>
    <row r="15" spans="1:17" ht="16.5" customHeight="1">
      <c r="A15" s="264"/>
      <c r="B15" s="327" t="s">
        <v>21</v>
      </c>
      <c r="C15" s="317"/>
      <c r="D15" s="330"/>
      <c r="E15" s="310"/>
      <c r="F15" s="317"/>
      <c r="G15" s="322"/>
      <c r="H15" s="323"/>
      <c r="I15" s="323"/>
      <c r="J15" s="323"/>
      <c r="K15" s="324"/>
      <c r="L15" s="323"/>
      <c r="M15" s="323"/>
      <c r="N15" s="323"/>
      <c r="O15" s="323"/>
      <c r="P15" s="324"/>
      <c r="Q15" s="436"/>
    </row>
    <row r="16" spans="1:17" ht="14.25" customHeight="1">
      <c r="A16" s="264">
        <v>6</v>
      </c>
      <c r="B16" s="326" t="s">
        <v>474</v>
      </c>
      <c r="C16" s="317">
        <v>4864982</v>
      </c>
      <c r="D16" s="329" t="s">
        <v>12</v>
      </c>
      <c r="E16" s="310" t="s">
        <v>325</v>
      </c>
      <c r="F16" s="317">
        <v>-1000</v>
      </c>
      <c r="G16" s="322">
        <v>35842</v>
      </c>
      <c r="H16" s="323">
        <v>35738</v>
      </c>
      <c r="I16" s="323">
        <f>G16-H16</f>
        <v>104</v>
      </c>
      <c r="J16" s="323">
        <f>$F16*I16</f>
        <v>-104000</v>
      </c>
      <c r="K16" s="324">
        <f>J16/1000000</f>
        <v>-0.104</v>
      </c>
      <c r="L16" s="323">
        <v>16103</v>
      </c>
      <c r="M16" s="323">
        <v>16106</v>
      </c>
      <c r="N16" s="323">
        <f>L16-M16</f>
        <v>-3</v>
      </c>
      <c r="O16" s="323">
        <f>$F16*N16</f>
        <v>3000</v>
      </c>
      <c r="P16" s="324">
        <f>O16/1000000</f>
        <v>0.003</v>
      </c>
      <c r="Q16" s="436"/>
    </row>
    <row r="17" spans="1:17" ht="13.5" customHeight="1">
      <c r="A17" s="264">
        <v>7</v>
      </c>
      <c r="B17" s="326" t="s">
        <v>16</v>
      </c>
      <c r="C17" s="317">
        <v>4865022</v>
      </c>
      <c r="D17" s="329" t="s">
        <v>12</v>
      </c>
      <c r="E17" s="310" t="s">
        <v>325</v>
      </c>
      <c r="F17" s="317">
        <v>-1000</v>
      </c>
      <c r="G17" s="322">
        <v>10096</v>
      </c>
      <c r="H17" s="323">
        <v>10009</v>
      </c>
      <c r="I17" s="323">
        <f>G17-H17</f>
        <v>87</v>
      </c>
      <c r="J17" s="323">
        <f>$F17*I17</f>
        <v>-87000</v>
      </c>
      <c r="K17" s="324">
        <f>J17/1000000</f>
        <v>-0.087</v>
      </c>
      <c r="L17" s="323">
        <v>998073</v>
      </c>
      <c r="M17" s="323">
        <v>998076</v>
      </c>
      <c r="N17" s="323">
        <f>L17-M17</f>
        <v>-3</v>
      </c>
      <c r="O17" s="323">
        <f>$F17*N17</f>
        <v>3000</v>
      </c>
      <c r="P17" s="324">
        <f>O17/1000000</f>
        <v>0.003</v>
      </c>
      <c r="Q17" s="448"/>
    </row>
    <row r="18" spans="1:17" ht="14.25" customHeight="1">
      <c r="A18" s="264">
        <v>8</v>
      </c>
      <c r="B18" s="326" t="s">
        <v>22</v>
      </c>
      <c r="C18" s="317">
        <v>4864997</v>
      </c>
      <c r="D18" s="329" t="s">
        <v>12</v>
      </c>
      <c r="E18" s="310" t="s">
        <v>325</v>
      </c>
      <c r="F18" s="317">
        <v>-1000</v>
      </c>
      <c r="G18" s="322">
        <v>5536</v>
      </c>
      <c r="H18" s="323">
        <v>5541</v>
      </c>
      <c r="I18" s="323">
        <f>G18-H18</f>
        <v>-5</v>
      </c>
      <c r="J18" s="323">
        <f>$F18*I18</f>
        <v>5000</v>
      </c>
      <c r="K18" s="324">
        <f>J18/1000000</f>
        <v>0.005</v>
      </c>
      <c r="L18" s="323">
        <v>997886</v>
      </c>
      <c r="M18" s="323">
        <v>998043</v>
      </c>
      <c r="N18" s="323">
        <f>L18-M18</f>
        <v>-157</v>
      </c>
      <c r="O18" s="323">
        <f>$F18*N18</f>
        <v>157000</v>
      </c>
      <c r="P18" s="324">
        <f>O18/1000000</f>
        <v>0.157</v>
      </c>
      <c r="Q18" s="447"/>
    </row>
    <row r="19" spans="1:17" ht="13.5" customHeight="1">
      <c r="A19" s="264">
        <v>9</v>
      </c>
      <c r="B19" s="326" t="s">
        <v>23</v>
      </c>
      <c r="C19" s="317">
        <v>5295166</v>
      </c>
      <c r="D19" s="329" t="s">
        <v>12</v>
      </c>
      <c r="E19" s="310" t="s">
        <v>325</v>
      </c>
      <c r="F19" s="317">
        <v>-500</v>
      </c>
      <c r="G19" s="322">
        <v>965080</v>
      </c>
      <c r="H19" s="323">
        <v>965423</v>
      </c>
      <c r="I19" s="323">
        <f>G19-H19</f>
        <v>-343</v>
      </c>
      <c r="J19" s="323">
        <f>$F19*I19</f>
        <v>171500</v>
      </c>
      <c r="K19" s="324">
        <f>J19/1000000</f>
        <v>0.1715</v>
      </c>
      <c r="L19" s="323">
        <v>840811</v>
      </c>
      <c r="M19" s="323">
        <v>840839</v>
      </c>
      <c r="N19" s="323">
        <f>L19-M19</f>
        <v>-28</v>
      </c>
      <c r="O19" s="323">
        <f>$F19*N19</f>
        <v>14000</v>
      </c>
      <c r="P19" s="324">
        <f>O19/1000000</f>
        <v>0.014</v>
      </c>
      <c r="Q19" s="436"/>
    </row>
    <row r="20" spans="1:17" ht="13.5" customHeight="1">
      <c r="A20" s="264"/>
      <c r="B20" s="326"/>
      <c r="C20" s="317"/>
      <c r="D20" s="329"/>
      <c r="E20" s="310"/>
      <c r="F20" s="317">
        <v>-500</v>
      </c>
      <c r="G20" s="322"/>
      <c r="H20" s="323"/>
      <c r="I20" s="323"/>
      <c r="J20" s="323"/>
      <c r="K20" s="324"/>
      <c r="L20" s="323">
        <v>843385</v>
      </c>
      <c r="M20" s="323">
        <v>843683</v>
      </c>
      <c r="N20" s="323">
        <f>L20-M20</f>
        <v>-298</v>
      </c>
      <c r="O20" s="323">
        <f>$F20*N20</f>
        <v>149000</v>
      </c>
      <c r="P20" s="324">
        <f>O20/1000000</f>
        <v>0.149</v>
      </c>
      <c r="Q20" s="436"/>
    </row>
    <row r="21" spans="1:17" ht="15.75" customHeight="1">
      <c r="A21" s="264"/>
      <c r="B21" s="327" t="s">
        <v>24</v>
      </c>
      <c r="C21" s="317"/>
      <c r="D21" s="330"/>
      <c r="E21" s="310"/>
      <c r="F21" s="317"/>
      <c r="G21" s="322"/>
      <c r="H21" s="323"/>
      <c r="I21" s="323"/>
      <c r="J21" s="323"/>
      <c r="K21" s="324"/>
      <c r="L21" s="323"/>
      <c r="M21" s="323"/>
      <c r="N21" s="323"/>
      <c r="O21" s="323"/>
      <c r="P21" s="324"/>
      <c r="Q21" s="436"/>
    </row>
    <row r="22" spans="1:17" ht="15.75" customHeight="1">
      <c r="A22" s="264">
        <v>10</v>
      </c>
      <c r="B22" s="326" t="s">
        <v>15</v>
      </c>
      <c r="C22" s="317">
        <v>4864930</v>
      </c>
      <c r="D22" s="329" t="s">
        <v>12</v>
      </c>
      <c r="E22" s="310" t="s">
        <v>325</v>
      </c>
      <c r="F22" s="317">
        <v>-1000</v>
      </c>
      <c r="G22" s="322">
        <v>1718</v>
      </c>
      <c r="H22" s="323">
        <v>1786</v>
      </c>
      <c r="I22" s="323">
        <f aca="true" t="shared" si="0" ref="I22:I27">G22-H22</f>
        <v>-68</v>
      </c>
      <c r="J22" s="323">
        <f aca="true" t="shared" si="1" ref="J22:J27">$F22*I22</f>
        <v>68000</v>
      </c>
      <c r="K22" s="324">
        <f aca="true" t="shared" si="2" ref="K22:K27">J22/1000000</f>
        <v>0.068</v>
      </c>
      <c r="L22" s="323">
        <v>998336</v>
      </c>
      <c r="M22" s="323">
        <v>998301</v>
      </c>
      <c r="N22" s="323">
        <f aca="true" t="shared" si="3" ref="N22:N27">L22-M22</f>
        <v>35</v>
      </c>
      <c r="O22" s="323">
        <f aca="true" t="shared" si="4" ref="O22:O27">$F22*N22</f>
        <v>-35000</v>
      </c>
      <c r="P22" s="324">
        <f aca="true" t="shared" si="5" ref="P22:P27">O22/1000000</f>
        <v>-0.035</v>
      </c>
      <c r="Q22" s="448"/>
    </row>
    <row r="23" spans="1:17" ht="15.75" customHeight="1">
      <c r="A23" s="264">
        <v>11</v>
      </c>
      <c r="B23" s="326" t="s">
        <v>25</v>
      </c>
      <c r="C23" s="317">
        <v>5128411</v>
      </c>
      <c r="D23" s="329" t="s">
        <v>12</v>
      </c>
      <c r="E23" s="310" t="s">
        <v>325</v>
      </c>
      <c r="F23" s="317">
        <v>-1000</v>
      </c>
      <c r="G23" s="322">
        <v>2321</v>
      </c>
      <c r="H23" s="323">
        <v>2331</v>
      </c>
      <c r="I23" s="323">
        <f>G23-H23</f>
        <v>-10</v>
      </c>
      <c r="J23" s="323">
        <f>$F23*I23</f>
        <v>10000</v>
      </c>
      <c r="K23" s="324">
        <f>J23/1000000</f>
        <v>0.01</v>
      </c>
      <c r="L23" s="323">
        <v>11</v>
      </c>
      <c r="M23" s="323">
        <v>8</v>
      </c>
      <c r="N23" s="323">
        <f>L23-M23</f>
        <v>3</v>
      </c>
      <c r="O23" s="323">
        <f>$F23*N23</f>
        <v>-3000</v>
      </c>
      <c r="P23" s="324">
        <f>O23/1000000</f>
        <v>-0.003</v>
      </c>
      <c r="Q23" s="448"/>
    </row>
    <row r="24" spans="1:17" ht="16.5">
      <c r="A24" s="264">
        <v>12</v>
      </c>
      <c r="B24" s="326" t="s">
        <v>22</v>
      </c>
      <c r="C24" s="317">
        <v>4864922</v>
      </c>
      <c r="D24" s="329" t="s">
        <v>12</v>
      </c>
      <c r="E24" s="310" t="s">
        <v>325</v>
      </c>
      <c r="F24" s="317">
        <v>-1000</v>
      </c>
      <c r="G24" s="322">
        <v>34575</v>
      </c>
      <c r="H24" s="323">
        <v>34456</v>
      </c>
      <c r="I24" s="323">
        <f t="shared" si="0"/>
        <v>119</v>
      </c>
      <c r="J24" s="323">
        <f t="shared" si="1"/>
        <v>-119000</v>
      </c>
      <c r="K24" s="324">
        <f t="shared" si="2"/>
        <v>-0.119</v>
      </c>
      <c r="L24" s="323">
        <v>996829</v>
      </c>
      <c r="M24" s="323">
        <v>996895</v>
      </c>
      <c r="N24" s="323">
        <f t="shared" si="3"/>
        <v>-66</v>
      </c>
      <c r="O24" s="323">
        <f t="shared" si="4"/>
        <v>66000</v>
      </c>
      <c r="P24" s="324">
        <f t="shared" si="5"/>
        <v>0.066</v>
      </c>
      <c r="Q24" s="447"/>
    </row>
    <row r="25" spans="1:17" ht="16.5">
      <c r="A25" s="264">
        <v>13</v>
      </c>
      <c r="B25" s="326" t="s">
        <v>23</v>
      </c>
      <c r="C25" s="317">
        <v>40001535</v>
      </c>
      <c r="D25" s="329" t="s">
        <v>12</v>
      </c>
      <c r="E25" s="310" t="s">
        <v>325</v>
      </c>
      <c r="F25" s="317">
        <v>-1</v>
      </c>
      <c r="G25" s="322">
        <v>12252</v>
      </c>
      <c r="H25" s="323">
        <v>11970</v>
      </c>
      <c r="I25" s="323">
        <f t="shared" si="0"/>
        <v>282</v>
      </c>
      <c r="J25" s="323">
        <f t="shared" si="1"/>
        <v>-282</v>
      </c>
      <c r="K25" s="324">
        <f>J25/1000</f>
        <v>-0.282</v>
      </c>
      <c r="L25" s="323">
        <v>99999952</v>
      </c>
      <c r="M25" s="323">
        <v>99999952</v>
      </c>
      <c r="N25" s="323">
        <f t="shared" si="3"/>
        <v>0</v>
      </c>
      <c r="O25" s="323">
        <f t="shared" si="4"/>
        <v>0</v>
      </c>
      <c r="P25" s="324">
        <f>O25/1000</f>
        <v>0</v>
      </c>
      <c r="Q25" s="447"/>
    </row>
    <row r="26" spans="1:17" ht="18.75" customHeight="1">
      <c r="A26" s="264">
        <v>14</v>
      </c>
      <c r="B26" s="326" t="s">
        <v>450</v>
      </c>
      <c r="C26" s="317">
        <v>4902494</v>
      </c>
      <c r="D26" s="329" t="s">
        <v>12</v>
      </c>
      <c r="E26" s="310" t="s">
        <v>325</v>
      </c>
      <c r="F26" s="317">
        <v>1000</v>
      </c>
      <c r="G26" s="322">
        <v>803344</v>
      </c>
      <c r="H26" s="323">
        <v>806192</v>
      </c>
      <c r="I26" s="323">
        <f t="shared" si="0"/>
        <v>-2848</v>
      </c>
      <c r="J26" s="323">
        <f t="shared" si="1"/>
        <v>-2848000</v>
      </c>
      <c r="K26" s="324">
        <f t="shared" si="2"/>
        <v>-2.848</v>
      </c>
      <c r="L26" s="323">
        <v>999752</v>
      </c>
      <c r="M26" s="323">
        <v>999752</v>
      </c>
      <c r="N26" s="323">
        <f t="shared" si="3"/>
        <v>0</v>
      </c>
      <c r="O26" s="323">
        <f t="shared" si="4"/>
        <v>0</v>
      </c>
      <c r="P26" s="324">
        <f t="shared" si="5"/>
        <v>0</v>
      </c>
      <c r="Q26" s="436"/>
    </row>
    <row r="27" spans="1:17" ht="18.75" customHeight="1">
      <c r="A27" s="264">
        <v>15</v>
      </c>
      <c r="B27" s="326" t="s">
        <v>449</v>
      </c>
      <c r="C27" s="317">
        <v>4902484</v>
      </c>
      <c r="D27" s="329" t="s">
        <v>12</v>
      </c>
      <c r="E27" s="310" t="s">
        <v>325</v>
      </c>
      <c r="F27" s="317">
        <v>1000</v>
      </c>
      <c r="G27" s="322">
        <v>912773</v>
      </c>
      <c r="H27" s="323">
        <v>912773</v>
      </c>
      <c r="I27" s="323">
        <f t="shared" si="0"/>
        <v>0</v>
      </c>
      <c r="J27" s="323">
        <f t="shared" si="1"/>
        <v>0</v>
      </c>
      <c r="K27" s="324">
        <f t="shared" si="2"/>
        <v>0</v>
      </c>
      <c r="L27" s="323">
        <v>999995</v>
      </c>
      <c r="M27" s="323">
        <v>999995</v>
      </c>
      <c r="N27" s="323">
        <f t="shared" si="3"/>
        <v>0</v>
      </c>
      <c r="O27" s="323">
        <f t="shared" si="4"/>
        <v>0</v>
      </c>
      <c r="P27" s="324">
        <f t="shared" si="5"/>
        <v>0</v>
      </c>
      <c r="Q27" s="436"/>
    </row>
    <row r="28" spans="1:17" ht="18.75" customHeight="1">
      <c r="A28" s="264"/>
      <c r="B28" s="327" t="s">
        <v>414</v>
      </c>
      <c r="C28" s="317"/>
      <c r="D28" s="329"/>
      <c r="E28" s="310"/>
      <c r="F28" s="317"/>
      <c r="G28" s="322"/>
      <c r="H28" s="323"/>
      <c r="I28" s="323"/>
      <c r="J28" s="323"/>
      <c r="K28" s="324"/>
      <c r="L28" s="323"/>
      <c r="M28" s="323"/>
      <c r="N28" s="323"/>
      <c r="O28" s="323"/>
      <c r="P28" s="324"/>
      <c r="Q28" s="436"/>
    </row>
    <row r="29" spans="1:17" ht="15.75" customHeight="1">
      <c r="A29" s="264">
        <v>16</v>
      </c>
      <c r="B29" s="326" t="s">
        <v>15</v>
      </c>
      <c r="C29" s="317">
        <v>4864963</v>
      </c>
      <c r="D29" s="329" t="s">
        <v>12</v>
      </c>
      <c r="E29" s="310" t="s">
        <v>325</v>
      </c>
      <c r="F29" s="317">
        <v>-1000</v>
      </c>
      <c r="G29" s="322">
        <v>8787</v>
      </c>
      <c r="H29" s="323">
        <v>8533</v>
      </c>
      <c r="I29" s="323">
        <f>G29-H29</f>
        <v>254</v>
      </c>
      <c r="J29" s="323">
        <f>$F29*I29</f>
        <v>-254000</v>
      </c>
      <c r="K29" s="324">
        <f>J29/1000000</f>
        <v>-0.254</v>
      </c>
      <c r="L29" s="323">
        <v>999989</v>
      </c>
      <c r="M29" s="323">
        <v>999999</v>
      </c>
      <c r="N29" s="323">
        <f>L29-M29</f>
        <v>-10</v>
      </c>
      <c r="O29" s="323">
        <f>$F29*N29</f>
        <v>10000</v>
      </c>
      <c r="P29" s="324">
        <f>O29/1000000</f>
        <v>0.01</v>
      </c>
      <c r="Q29" s="436"/>
    </row>
    <row r="30" spans="1:17" ht="15.75" customHeight="1">
      <c r="A30" s="264">
        <v>17</v>
      </c>
      <c r="B30" s="326" t="s">
        <v>16</v>
      </c>
      <c r="C30" s="317">
        <v>5128462</v>
      </c>
      <c r="D30" s="329" t="s">
        <v>12</v>
      </c>
      <c r="E30" s="310" t="s">
        <v>325</v>
      </c>
      <c r="F30" s="317">
        <v>-500</v>
      </c>
      <c r="G30" s="322">
        <v>51970</v>
      </c>
      <c r="H30" s="323">
        <v>51718</v>
      </c>
      <c r="I30" s="323">
        <f>G30-H30</f>
        <v>252</v>
      </c>
      <c r="J30" s="323">
        <f>$F30*I30</f>
        <v>-126000</v>
      </c>
      <c r="K30" s="324">
        <f>J30/1000000</f>
        <v>-0.126</v>
      </c>
      <c r="L30" s="323">
        <v>171</v>
      </c>
      <c r="M30" s="323">
        <v>67</v>
      </c>
      <c r="N30" s="323">
        <f>L30-M30</f>
        <v>104</v>
      </c>
      <c r="O30" s="323">
        <f>$F30*N30</f>
        <v>-52000</v>
      </c>
      <c r="P30" s="324">
        <f>O30/1000000</f>
        <v>-0.052</v>
      </c>
      <c r="Q30" s="436"/>
    </row>
    <row r="31" spans="1:17" ht="15.75" customHeight="1">
      <c r="A31" s="264">
        <v>18</v>
      </c>
      <c r="B31" s="326" t="s">
        <v>17</v>
      </c>
      <c r="C31" s="317">
        <v>4865052</v>
      </c>
      <c r="D31" s="329" t="s">
        <v>12</v>
      </c>
      <c r="E31" s="310" t="s">
        <v>325</v>
      </c>
      <c r="F31" s="317">
        <v>-1000</v>
      </c>
      <c r="G31" s="322">
        <v>47581</v>
      </c>
      <c r="H31" s="323">
        <v>47426</v>
      </c>
      <c r="I31" s="323">
        <f>G31-H31</f>
        <v>155</v>
      </c>
      <c r="J31" s="323">
        <f>$F31*I31</f>
        <v>-155000</v>
      </c>
      <c r="K31" s="324">
        <f>J31/1000000</f>
        <v>-0.155</v>
      </c>
      <c r="L31" s="323">
        <v>18</v>
      </c>
      <c r="M31" s="323">
        <v>86</v>
      </c>
      <c r="N31" s="323">
        <f>L31-M31</f>
        <v>-68</v>
      </c>
      <c r="O31" s="323">
        <f>$F31*N31</f>
        <v>68000</v>
      </c>
      <c r="P31" s="324">
        <f>O31/1000000</f>
        <v>0.068</v>
      </c>
      <c r="Q31" s="436"/>
    </row>
    <row r="32" spans="1:17" ht="15.75" customHeight="1">
      <c r="A32" s="264"/>
      <c r="B32" s="327" t="s">
        <v>26</v>
      </c>
      <c r="C32" s="317"/>
      <c r="D32" s="330"/>
      <c r="E32" s="310"/>
      <c r="F32" s="317"/>
      <c r="G32" s="322"/>
      <c r="H32" s="323"/>
      <c r="I32" s="323"/>
      <c r="J32" s="323"/>
      <c r="K32" s="324"/>
      <c r="L32" s="323"/>
      <c r="M32" s="323"/>
      <c r="N32" s="323"/>
      <c r="O32" s="323"/>
      <c r="P32" s="324"/>
      <c r="Q32" s="436"/>
    </row>
    <row r="33" spans="1:17" ht="15.75" customHeight="1">
      <c r="A33" s="264">
        <v>19</v>
      </c>
      <c r="B33" s="326" t="s">
        <v>409</v>
      </c>
      <c r="C33" s="317">
        <v>4864836</v>
      </c>
      <c r="D33" s="329" t="s">
        <v>12</v>
      </c>
      <c r="E33" s="310" t="s">
        <v>325</v>
      </c>
      <c r="F33" s="317">
        <v>1000</v>
      </c>
      <c r="G33" s="322">
        <v>999930</v>
      </c>
      <c r="H33" s="323">
        <v>999930</v>
      </c>
      <c r="I33" s="323">
        <f>G33-H33</f>
        <v>0</v>
      </c>
      <c r="J33" s="323">
        <f>$F33*I33</f>
        <v>0</v>
      </c>
      <c r="K33" s="324">
        <f>J33/1000000</f>
        <v>0</v>
      </c>
      <c r="L33" s="323">
        <v>991102</v>
      </c>
      <c r="M33" s="323">
        <v>991315</v>
      </c>
      <c r="N33" s="323">
        <f aca="true" t="shared" si="6" ref="N33:N39">L33-M33</f>
        <v>-213</v>
      </c>
      <c r="O33" s="323">
        <f aca="true" t="shared" si="7" ref="O33:O38">$F33*N33</f>
        <v>-213000</v>
      </c>
      <c r="P33" s="324">
        <f aca="true" t="shared" si="8" ref="P33:P38">O33/1000000</f>
        <v>-0.213</v>
      </c>
      <c r="Q33" s="466"/>
    </row>
    <row r="34" spans="1:17" ht="15.75" customHeight="1">
      <c r="A34" s="264">
        <v>20</v>
      </c>
      <c r="B34" s="326" t="s">
        <v>27</v>
      </c>
      <c r="C34" s="317">
        <v>4864887</v>
      </c>
      <c r="D34" s="329" t="s">
        <v>12</v>
      </c>
      <c r="E34" s="310" t="s">
        <v>325</v>
      </c>
      <c r="F34" s="317">
        <v>1000</v>
      </c>
      <c r="G34" s="322">
        <v>452</v>
      </c>
      <c r="H34" s="323">
        <v>452</v>
      </c>
      <c r="I34" s="323">
        <f>G34-H34</f>
        <v>0</v>
      </c>
      <c r="J34" s="323">
        <f>$F34*I34</f>
        <v>0</v>
      </c>
      <c r="K34" s="324">
        <f>J34/1000000</f>
        <v>0</v>
      </c>
      <c r="L34" s="323">
        <v>21290</v>
      </c>
      <c r="M34" s="323">
        <v>21437</v>
      </c>
      <c r="N34" s="323">
        <f t="shared" si="6"/>
        <v>-147</v>
      </c>
      <c r="O34" s="323">
        <f t="shared" si="7"/>
        <v>-147000</v>
      </c>
      <c r="P34" s="324">
        <f t="shared" si="8"/>
        <v>-0.147</v>
      </c>
      <c r="Q34" s="436"/>
    </row>
    <row r="35" spans="1:17" ht="15.75" customHeight="1">
      <c r="A35" s="264">
        <v>21</v>
      </c>
      <c r="B35" s="326" t="s">
        <v>28</v>
      </c>
      <c r="C35" s="317">
        <v>4864880</v>
      </c>
      <c r="D35" s="329" t="s">
        <v>12</v>
      </c>
      <c r="E35" s="310" t="s">
        <v>325</v>
      </c>
      <c r="F35" s="317">
        <v>500</v>
      </c>
      <c r="G35" s="322">
        <v>1357</v>
      </c>
      <c r="H35" s="323">
        <v>1357</v>
      </c>
      <c r="I35" s="323">
        <f>G35-H35</f>
        <v>0</v>
      </c>
      <c r="J35" s="323">
        <f>$F35*I35</f>
        <v>0</v>
      </c>
      <c r="K35" s="324">
        <f>J35/1000000</f>
        <v>0</v>
      </c>
      <c r="L35" s="323">
        <v>12850</v>
      </c>
      <c r="M35" s="323">
        <v>12237</v>
      </c>
      <c r="N35" s="323">
        <f t="shared" si="6"/>
        <v>613</v>
      </c>
      <c r="O35" s="323">
        <f t="shared" si="7"/>
        <v>306500</v>
      </c>
      <c r="P35" s="324">
        <f t="shared" si="8"/>
        <v>0.3065</v>
      </c>
      <c r="Q35" s="436"/>
    </row>
    <row r="36" spans="1:17" ht="15.75" customHeight="1">
      <c r="A36" s="264">
        <v>22</v>
      </c>
      <c r="B36" s="326" t="s">
        <v>29</v>
      </c>
      <c r="C36" s="317">
        <v>5295128</v>
      </c>
      <c r="D36" s="329" t="s">
        <v>12</v>
      </c>
      <c r="E36" s="310" t="s">
        <v>325</v>
      </c>
      <c r="F36" s="317">
        <v>50</v>
      </c>
      <c r="G36" s="322">
        <v>2565</v>
      </c>
      <c r="H36" s="323">
        <v>2565</v>
      </c>
      <c r="I36" s="323">
        <f>G36-H36</f>
        <v>0</v>
      </c>
      <c r="J36" s="323">
        <f>$F36*I36</f>
        <v>0</v>
      </c>
      <c r="K36" s="324">
        <f>J36/1000000</f>
        <v>0</v>
      </c>
      <c r="L36" s="323">
        <v>110039</v>
      </c>
      <c r="M36" s="323">
        <v>106544</v>
      </c>
      <c r="N36" s="323">
        <f t="shared" si="6"/>
        <v>3495</v>
      </c>
      <c r="O36" s="323">
        <f t="shared" si="7"/>
        <v>174750</v>
      </c>
      <c r="P36" s="324">
        <f t="shared" si="8"/>
        <v>0.17475</v>
      </c>
      <c r="Q36" s="436"/>
    </row>
    <row r="37" spans="1:17" ht="15.75" customHeight="1">
      <c r="A37" s="264"/>
      <c r="B37" s="326"/>
      <c r="C37" s="317"/>
      <c r="D37" s="329"/>
      <c r="E37" s="310"/>
      <c r="F37" s="317">
        <v>50</v>
      </c>
      <c r="G37" s="322"/>
      <c r="H37" s="323"/>
      <c r="I37" s="323"/>
      <c r="J37" s="323"/>
      <c r="K37" s="324"/>
      <c r="L37" s="323">
        <v>96201</v>
      </c>
      <c r="M37" s="323">
        <v>89864</v>
      </c>
      <c r="N37" s="323">
        <f t="shared" si="6"/>
        <v>6337</v>
      </c>
      <c r="O37" s="323">
        <f t="shared" si="7"/>
        <v>316850</v>
      </c>
      <c r="P37" s="324">
        <f t="shared" si="8"/>
        <v>0.31685</v>
      </c>
      <c r="Q37" s="436"/>
    </row>
    <row r="38" spans="1:17" ht="15.75" customHeight="1">
      <c r="A38" s="264">
        <v>23</v>
      </c>
      <c r="B38" s="326" t="s">
        <v>30</v>
      </c>
      <c r="C38" s="317">
        <v>4864888</v>
      </c>
      <c r="D38" s="329" t="s">
        <v>12</v>
      </c>
      <c r="E38" s="310" t="s">
        <v>325</v>
      </c>
      <c r="F38" s="317">
        <v>1000</v>
      </c>
      <c r="G38" s="322">
        <v>995075</v>
      </c>
      <c r="H38" s="323">
        <v>995075</v>
      </c>
      <c r="I38" s="323">
        <f>G38-H38</f>
        <v>0</v>
      </c>
      <c r="J38" s="323">
        <f>$F38*I38</f>
        <v>0</v>
      </c>
      <c r="K38" s="324">
        <f>J38/1000000</f>
        <v>0</v>
      </c>
      <c r="L38" s="323">
        <v>982659</v>
      </c>
      <c r="M38" s="323">
        <v>983497</v>
      </c>
      <c r="N38" s="323">
        <f t="shared" si="6"/>
        <v>-838</v>
      </c>
      <c r="O38" s="323">
        <f t="shared" si="7"/>
        <v>-838000</v>
      </c>
      <c r="P38" s="324">
        <f t="shared" si="8"/>
        <v>-0.838</v>
      </c>
      <c r="Q38" s="448" t="s">
        <v>476</v>
      </c>
    </row>
    <row r="39" spans="1:17" ht="15.75" customHeight="1">
      <c r="A39" s="264"/>
      <c r="B39" s="326"/>
      <c r="C39" s="317">
        <v>4864876</v>
      </c>
      <c r="D39" s="329" t="s">
        <v>12</v>
      </c>
      <c r="E39" s="310" t="s">
        <v>325</v>
      </c>
      <c r="F39" s="317">
        <v>1000</v>
      </c>
      <c r="G39" s="322">
        <v>995282</v>
      </c>
      <c r="H39" s="323">
        <v>995282</v>
      </c>
      <c r="I39" s="323">
        <f>G39-H39</f>
        <v>0</v>
      </c>
      <c r="J39" s="323">
        <f>$F39*I39</f>
        <v>0</v>
      </c>
      <c r="K39" s="324">
        <f>J39/1000000</f>
        <v>0</v>
      </c>
      <c r="L39" s="323">
        <v>983365</v>
      </c>
      <c r="M39" s="323">
        <v>983760</v>
      </c>
      <c r="N39" s="323">
        <f t="shared" si="6"/>
        <v>-395</v>
      </c>
      <c r="O39" s="323">
        <f>$F39*N39</f>
        <v>-395000</v>
      </c>
      <c r="P39" s="324">
        <f>O39/1000000</f>
        <v>-0.395</v>
      </c>
      <c r="Q39" s="464" t="s">
        <v>478</v>
      </c>
    </row>
    <row r="40" spans="1:17" ht="15.75" customHeight="1">
      <c r="A40" s="264">
        <v>24</v>
      </c>
      <c r="B40" s="326" t="s">
        <v>351</v>
      </c>
      <c r="C40" s="317">
        <v>4864873</v>
      </c>
      <c r="D40" s="329" t="s">
        <v>12</v>
      </c>
      <c r="E40" s="310" t="s">
        <v>325</v>
      </c>
      <c r="F40" s="317">
        <v>1000</v>
      </c>
      <c r="G40" s="322">
        <v>999590</v>
      </c>
      <c r="H40" s="323">
        <v>999590</v>
      </c>
      <c r="I40" s="323">
        <f>G40-H40</f>
        <v>0</v>
      </c>
      <c r="J40" s="323">
        <f>$F40*I40</f>
        <v>0</v>
      </c>
      <c r="K40" s="324">
        <f>J40/1000000</f>
        <v>0</v>
      </c>
      <c r="L40" s="323">
        <v>999187</v>
      </c>
      <c r="M40" s="323">
        <v>1000106</v>
      </c>
      <c r="N40" s="323">
        <f>L40-M40</f>
        <v>-919</v>
      </c>
      <c r="O40" s="323">
        <f>$F40*N40</f>
        <v>-919000</v>
      </c>
      <c r="P40" s="324">
        <f>O40/1000000</f>
        <v>-0.919</v>
      </c>
      <c r="Q40" s="447"/>
    </row>
    <row r="41" spans="1:17" ht="15.75" customHeight="1">
      <c r="A41" s="264">
        <v>25</v>
      </c>
      <c r="B41" s="326" t="s">
        <v>391</v>
      </c>
      <c r="C41" s="317">
        <v>5295124</v>
      </c>
      <c r="D41" s="329" t="s">
        <v>12</v>
      </c>
      <c r="E41" s="310" t="s">
        <v>325</v>
      </c>
      <c r="F41" s="317">
        <v>100</v>
      </c>
      <c r="G41" s="322">
        <v>54855</v>
      </c>
      <c r="H41" s="323">
        <v>54851</v>
      </c>
      <c r="I41" s="323">
        <f>G41-H41</f>
        <v>4</v>
      </c>
      <c r="J41" s="323">
        <f>$F41*I41</f>
        <v>400</v>
      </c>
      <c r="K41" s="324">
        <f>J41/1000000</f>
        <v>0.0004</v>
      </c>
      <c r="L41" s="323">
        <v>191645</v>
      </c>
      <c r="M41" s="323">
        <v>189897</v>
      </c>
      <c r="N41" s="323">
        <f>L41-M41</f>
        <v>1748</v>
      </c>
      <c r="O41" s="323">
        <f>$F41*N41</f>
        <v>174800</v>
      </c>
      <c r="P41" s="324">
        <f>O41/1000000</f>
        <v>0.1748</v>
      </c>
      <c r="Q41" s="447"/>
    </row>
    <row r="42" spans="1:17" ht="15.75" customHeight="1">
      <c r="A42" s="264"/>
      <c r="B42" s="328" t="s">
        <v>31</v>
      </c>
      <c r="C42" s="317"/>
      <c r="D42" s="329"/>
      <c r="E42" s="310"/>
      <c r="F42" s="317"/>
      <c r="G42" s="322"/>
      <c r="H42" s="323"/>
      <c r="I42" s="323"/>
      <c r="J42" s="323"/>
      <c r="K42" s="324"/>
      <c r="L42" s="323"/>
      <c r="M42" s="323"/>
      <c r="N42" s="323"/>
      <c r="O42" s="323"/>
      <c r="P42" s="324"/>
      <c r="Q42" s="436"/>
    </row>
    <row r="43" spans="1:17" ht="13.5" customHeight="1">
      <c r="A43" s="264">
        <v>26</v>
      </c>
      <c r="B43" s="326" t="s">
        <v>348</v>
      </c>
      <c r="C43" s="317">
        <v>5128473</v>
      </c>
      <c r="D43" s="329" t="s">
        <v>12</v>
      </c>
      <c r="E43" s="310" t="s">
        <v>325</v>
      </c>
      <c r="F43" s="317">
        <v>1000</v>
      </c>
      <c r="G43" s="322">
        <v>998351</v>
      </c>
      <c r="H43" s="323">
        <v>998375</v>
      </c>
      <c r="I43" s="323">
        <f>G43-H43</f>
        <v>-24</v>
      </c>
      <c r="J43" s="323">
        <f>$F43*I43</f>
        <v>-24000</v>
      </c>
      <c r="K43" s="324">
        <f>J43/1000000</f>
        <v>-0.024</v>
      </c>
      <c r="L43" s="323">
        <v>999918</v>
      </c>
      <c r="M43" s="323">
        <v>999992</v>
      </c>
      <c r="N43" s="323">
        <f>L43-M43</f>
        <v>-74</v>
      </c>
      <c r="O43" s="323">
        <f>$F43*N43</f>
        <v>-74000</v>
      </c>
      <c r="P43" s="324">
        <f>O43/1000000</f>
        <v>-0.074</v>
      </c>
      <c r="Q43" s="447"/>
    </row>
    <row r="44" spans="1:17" ht="13.5" customHeight="1">
      <c r="A44" s="264">
        <v>27</v>
      </c>
      <c r="B44" s="326" t="s">
        <v>349</v>
      </c>
      <c r="C44" s="317">
        <v>4902482</v>
      </c>
      <c r="D44" s="329" t="s">
        <v>12</v>
      </c>
      <c r="E44" s="310" t="s">
        <v>325</v>
      </c>
      <c r="F44" s="317">
        <v>500</v>
      </c>
      <c r="G44" s="322">
        <v>965192</v>
      </c>
      <c r="H44" s="323">
        <v>965796</v>
      </c>
      <c r="I44" s="323">
        <f>G44-H44</f>
        <v>-604</v>
      </c>
      <c r="J44" s="323">
        <f>$F44*I44</f>
        <v>-302000</v>
      </c>
      <c r="K44" s="324">
        <f>J44/1000000</f>
        <v>-0.302</v>
      </c>
      <c r="L44" s="323">
        <v>999990</v>
      </c>
      <c r="M44" s="323">
        <v>999999</v>
      </c>
      <c r="N44" s="323">
        <f>L44-M44</f>
        <v>-9</v>
      </c>
      <c r="O44" s="323">
        <f>$F44*N44</f>
        <v>-4500</v>
      </c>
      <c r="P44" s="324">
        <f>O44/1000000</f>
        <v>-0.0045</v>
      </c>
      <c r="Q44" s="447"/>
    </row>
    <row r="45" spans="1:17" ht="13.5" customHeight="1">
      <c r="A45" s="264">
        <v>28</v>
      </c>
      <c r="B45" s="326" t="s">
        <v>32</v>
      </c>
      <c r="C45" s="317">
        <v>4864791</v>
      </c>
      <c r="D45" s="329" t="s">
        <v>12</v>
      </c>
      <c r="E45" s="310" t="s">
        <v>325</v>
      </c>
      <c r="F45" s="317">
        <v>266.67</v>
      </c>
      <c r="G45" s="322">
        <v>997090</v>
      </c>
      <c r="H45" s="323">
        <v>997053</v>
      </c>
      <c r="I45" s="265">
        <f>G45-H45</f>
        <v>37</v>
      </c>
      <c r="J45" s="265">
        <f>$F45*I45</f>
        <v>9866.79</v>
      </c>
      <c r="K45" s="756">
        <f>J45/1000000</f>
        <v>0.00986679</v>
      </c>
      <c r="L45" s="323">
        <v>999883</v>
      </c>
      <c r="M45" s="323">
        <v>999852</v>
      </c>
      <c r="N45" s="265">
        <f>L45-M45</f>
        <v>31</v>
      </c>
      <c r="O45" s="265">
        <f>$F45*N45</f>
        <v>8266.77</v>
      </c>
      <c r="P45" s="756">
        <f>O45/1000000</f>
        <v>0.00826677</v>
      </c>
      <c r="Q45" s="466"/>
    </row>
    <row r="46" spans="1:17" ht="13.5" customHeight="1">
      <c r="A46" s="264">
        <v>29</v>
      </c>
      <c r="B46" s="326" t="s">
        <v>33</v>
      </c>
      <c r="C46" s="317">
        <v>4864867</v>
      </c>
      <c r="D46" s="329" t="s">
        <v>12</v>
      </c>
      <c r="E46" s="310" t="s">
        <v>325</v>
      </c>
      <c r="F46" s="317">
        <v>500</v>
      </c>
      <c r="G46" s="322">
        <v>1796</v>
      </c>
      <c r="H46" s="323">
        <v>1793</v>
      </c>
      <c r="I46" s="323">
        <f>G46-H46</f>
        <v>3</v>
      </c>
      <c r="J46" s="323">
        <f>$F46*I46</f>
        <v>1500</v>
      </c>
      <c r="K46" s="324">
        <f>J46/1000000</f>
        <v>0.0015</v>
      </c>
      <c r="L46" s="323">
        <v>1000198</v>
      </c>
      <c r="M46" s="323">
        <v>999978</v>
      </c>
      <c r="N46" s="323">
        <f>L46-M46</f>
        <v>220</v>
      </c>
      <c r="O46" s="323">
        <f>$F46*N46</f>
        <v>110000</v>
      </c>
      <c r="P46" s="324">
        <f>O46/1000000</f>
        <v>0.11</v>
      </c>
      <c r="Q46" s="436"/>
    </row>
    <row r="47" spans="1:17" ht="13.5" customHeight="1">
      <c r="A47" s="264"/>
      <c r="B47" s="327" t="s">
        <v>34</v>
      </c>
      <c r="C47" s="317"/>
      <c r="D47" s="330"/>
      <c r="E47" s="310"/>
      <c r="F47" s="317"/>
      <c r="G47" s="322"/>
      <c r="H47" s="323"/>
      <c r="I47" s="323"/>
      <c r="J47" s="323"/>
      <c r="K47" s="324"/>
      <c r="L47" s="323"/>
      <c r="M47" s="323"/>
      <c r="N47" s="323"/>
      <c r="O47" s="323"/>
      <c r="P47" s="324"/>
      <c r="Q47" s="436"/>
    </row>
    <row r="48" spans="1:17" ht="13.5" customHeight="1">
      <c r="A48" s="264">
        <v>30</v>
      </c>
      <c r="B48" s="326" t="s">
        <v>35</v>
      </c>
      <c r="C48" s="317">
        <v>4865041</v>
      </c>
      <c r="D48" s="329" t="s">
        <v>12</v>
      </c>
      <c r="E48" s="310" t="s">
        <v>325</v>
      </c>
      <c r="F48" s="317">
        <v>-1000</v>
      </c>
      <c r="G48" s="322">
        <v>37832</v>
      </c>
      <c r="H48" s="323">
        <v>37785</v>
      </c>
      <c r="I48" s="323">
        <f>G48-H48</f>
        <v>47</v>
      </c>
      <c r="J48" s="323">
        <f>$F48*I48</f>
        <v>-47000</v>
      </c>
      <c r="K48" s="324">
        <f>J48/1000000</f>
        <v>-0.047</v>
      </c>
      <c r="L48" s="323">
        <v>996630</v>
      </c>
      <c r="M48" s="323">
        <v>996463</v>
      </c>
      <c r="N48" s="323">
        <f>L48-M48</f>
        <v>167</v>
      </c>
      <c r="O48" s="323">
        <f>$F48*N48</f>
        <v>-167000</v>
      </c>
      <c r="P48" s="324">
        <f>O48/1000000</f>
        <v>-0.167</v>
      </c>
      <c r="Q48" s="436"/>
    </row>
    <row r="49" spans="1:17" ht="13.5" customHeight="1">
      <c r="A49" s="264">
        <v>31</v>
      </c>
      <c r="B49" s="326" t="s">
        <v>16</v>
      </c>
      <c r="C49" s="317">
        <v>5295182</v>
      </c>
      <c r="D49" s="329" t="s">
        <v>12</v>
      </c>
      <c r="E49" s="310" t="s">
        <v>325</v>
      </c>
      <c r="F49" s="317">
        <v>-500</v>
      </c>
      <c r="G49" s="322">
        <v>192366</v>
      </c>
      <c r="H49" s="323">
        <v>192261</v>
      </c>
      <c r="I49" s="323">
        <f>G49-H49</f>
        <v>105</v>
      </c>
      <c r="J49" s="323">
        <f>$F49*I49</f>
        <v>-52500</v>
      </c>
      <c r="K49" s="324">
        <f>J49/1000000</f>
        <v>-0.0525</v>
      </c>
      <c r="L49" s="323">
        <v>15330</v>
      </c>
      <c r="M49" s="323">
        <v>14809</v>
      </c>
      <c r="N49" s="323">
        <f>L49-M49</f>
        <v>521</v>
      </c>
      <c r="O49" s="323">
        <f>$F49*N49</f>
        <v>-260500</v>
      </c>
      <c r="P49" s="324">
        <f>O49/1000000</f>
        <v>-0.2605</v>
      </c>
      <c r="Q49" s="433"/>
    </row>
    <row r="50" spans="1:17" ht="13.5" customHeight="1">
      <c r="A50" s="265"/>
      <c r="B50" s="326"/>
      <c r="C50" s="317"/>
      <c r="D50" s="329"/>
      <c r="E50" s="310"/>
      <c r="F50" s="317">
        <v>-500</v>
      </c>
      <c r="G50" s="322">
        <v>191291</v>
      </c>
      <c r="H50" s="323">
        <v>191211</v>
      </c>
      <c r="I50" s="323">
        <f>G50-H50</f>
        <v>80</v>
      </c>
      <c r="J50" s="323">
        <f>$F50*I50</f>
        <v>-40000</v>
      </c>
      <c r="K50" s="324">
        <f>J50/1000000</f>
        <v>-0.04</v>
      </c>
      <c r="L50" s="323"/>
      <c r="M50" s="323"/>
      <c r="N50" s="323"/>
      <c r="O50" s="323"/>
      <c r="P50" s="324"/>
      <c r="Q50" s="433"/>
    </row>
    <row r="51" spans="1:17" ht="13.5" customHeight="1">
      <c r="A51" s="265">
        <v>32</v>
      </c>
      <c r="B51" s="326" t="s">
        <v>17</v>
      </c>
      <c r="C51" s="317">
        <v>4864788</v>
      </c>
      <c r="D51" s="329" t="s">
        <v>12</v>
      </c>
      <c r="E51" s="310" t="s">
        <v>325</v>
      </c>
      <c r="F51" s="317">
        <v>-2000</v>
      </c>
      <c r="G51" s="322">
        <v>3481</v>
      </c>
      <c r="H51" s="323">
        <v>3444</v>
      </c>
      <c r="I51" s="323">
        <f>G51-H51</f>
        <v>37</v>
      </c>
      <c r="J51" s="323">
        <f>$F51*I51</f>
        <v>-74000</v>
      </c>
      <c r="K51" s="324">
        <f>J51/1000000</f>
        <v>-0.074</v>
      </c>
      <c r="L51" s="323">
        <v>999706</v>
      </c>
      <c r="M51" s="323">
        <v>999931</v>
      </c>
      <c r="N51" s="323">
        <f>L51-M51</f>
        <v>-225</v>
      </c>
      <c r="O51" s="323">
        <f>$F51*N51</f>
        <v>450000</v>
      </c>
      <c r="P51" s="324">
        <f>O51/1000000</f>
        <v>0.45</v>
      </c>
      <c r="Q51" s="433"/>
    </row>
    <row r="52" spans="2:17" ht="14.25" customHeight="1">
      <c r="B52" s="327" t="s">
        <v>36</v>
      </c>
      <c r="C52" s="317"/>
      <c r="D52" s="330"/>
      <c r="E52" s="310"/>
      <c r="F52" s="317"/>
      <c r="G52" s="322"/>
      <c r="H52" s="323"/>
      <c r="I52" s="323"/>
      <c r="J52" s="323"/>
      <c r="K52" s="324"/>
      <c r="L52" s="323"/>
      <c r="M52" s="323"/>
      <c r="N52" s="323"/>
      <c r="O52" s="323"/>
      <c r="P52" s="324"/>
      <c r="Q52" s="436"/>
    </row>
    <row r="53" spans="1:17" ht="15.75" customHeight="1">
      <c r="A53" s="264">
        <v>33</v>
      </c>
      <c r="B53" s="326" t="s">
        <v>37</v>
      </c>
      <c r="C53" s="317">
        <v>4864911</v>
      </c>
      <c r="D53" s="329" t="s">
        <v>12</v>
      </c>
      <c r="E53" s="310" t="s">
        <v>325</v>
      </c>
      <c r="F53" s="317">
        <v>-1000</v>
      </c>
      <c r="G53" s="322">
        <v>36773</v>
      </c>
      <c r="H53" s="323">
        <v>35914</v>
      </c>
      <c r="I53" s="323">
        <f>G53-H53</f>
        <v>859</v>
      </c>
      <c r="J53" s="323">
        <f>$F53*I53</f>
        <v>-859000</v>
      </c>
      <c r="K53" s="324">
        <f>J53/1000000</f>
        <v>-0.859</v>
      </c>
      <c r="L53" s="323">
        <v>999952</v>
      </c>
      <c r="M53" s="323">
        <v>999959</v>
      </c>
      <c r="N53" s="323">
        <f>L53-M53</f>
        <v>-7</v>
      </c>
      <c r="O53" s="323">
        <f>$F53*N53</f>
        <v>7000</v>
      </c>
      <c r="P53" s="324">
        <f>O53/1000000</f>
        <v>0.007</v>
      </c>
      <c r="Q53" s="436"/>
    </row>
    <row r="54" spans="1:17" ht="15.75" customHeight="1">
      <c r="A54" s="264"/>
      <c r="B54" s="327" t="s">
        <v>359</v>
      </c>
      <c r="C54" s="317"/>
      <c r="D54" s="329"/>
      <c r="E54" s="310"/>
      <c r="F54" s="317"/>
      <c r="G54" s="322"/>
      <c r="H54" s="323"/>
      <c r="I54" s="323"/>
      <c r="J54" s="323"/>
      <c r="K54" s="324"/>
      <c r="L54" s="323"/>
      <c r="M54" s="323"/>
      <c r="N54" s="323"/>
      <c r="O54" s="323"/>
      <c r="P54" s="324"/>
      <c r="Q54" s="436"/>
    </row>
    <row r="55" spans="1:17" ht="15.75" customHeight="1">
      <c r="A55" s="264">
        <v>34</v>
      </c>
      <c r="B55" s="326" t="s">
        <v>408</v>
      </c>
      <c r="C55" s="317">
        <v>4864973</v>
      </c>
      <c r="D55" s="329" t="s">
        <v>12</v>
      </c>
      <c r="E55" s="310" t="s">
        <v>325</v>
      </c>
      <c r="F55" s="317">
        <v>-2000</v>
      </c>
      <c r="G55" s="322">
        <v>86278</v>
      </c>
      <c r="H55" s="323">
        <v>84355</v>
      </c>
      <c r="I55" s="323">
        <f>G55-H55</f>
        <v>1923</v>
      </c>
      <c r="J55" s="323">
        <f>$F55*I55</f>
        <v>-3846000</v>
      </c>
      <c r="K55" s="324">
        <f>J55/1000000</f>
        <v>-3.846</v>
      </c>
      <c r="L55" s="323">
        <v>280</v>
      </c>
      <c r="M55" s="323">
        <v>280</v>
      </c>
      <c r="N55" s="323">
        <f>L55-M55</f>
        <v>0</v>
      </c>
      <c r="O55" s="323">
        <f>$F55*N55</f>
        <v>0</v>
      </c>
      <c r="P55" s="324">
        <f>O55/1000000</f>
        <v>0</v>
      </c>
      <c r="Q55" s="436"/>
    </row>
    <row r="56" spans="1:17" ht="18.75" customHeight="1">
      <c r="A56" s="264">
        <v>35</v>
      </c>
      <c r="B56" s="326" t="s">
        <v>366</v>
      </c>
      <c r="C56" s="317">
        <v>4864992</v>
      </c>
      <c r="D56" s="329" t="s">
        <v>12</v>
      </c>
      <c r="E56" s="310" t="s">
        <v>325</v>
      </c>
      <c r="F56" s="317">
        <v>-1000</v>
      </c>
      <c r="G56" s="322">
        <v>89711</v>
      </c>
      <c r="H56" s="323">
        <v>88217</v>
      </c>
      <c r="I56" s="323">
        <f>G56-H56</f>
        <v>1494</v>
      </c>
      <c r="J56" s="323">
        <f>$F56*I56</f>
        <v>-1494000</v>
      </c>
      <c r="K56" s="324">
        <f>J56/1000000</f>
        <v>-1.494</v>
      </c>
      <c r="L56" s="323">
        <v>998486</v>
      </c>
      <c r="M56" s="323">
        <v>998486</v>
      </c>
      <c r="N56" s="323">
        <f>L56-M56</f>
        <v>0</v>
      </c>
      <c r="O56" s="323">
        <f>$F56*N56</f>
        <v>0</v>
      </c>
      <c r="P56" s="324">
        <f>O56/1000000</f>
        <v>0</v>
      </c>
      <c r="Q56" s="736"/>
    </row>
    <row r="57" spans="1:17" ht="15.75" customHeight="1">
      <c r="A57" s="264">
        <v>36</v>
      </c>
      <c r="B57" s="326" t="s">
        <v>360</v>
      </c>
      <c r="C57" s="317">
        <v>4864919</v>
      </c>
      <c r="D57" s="329" t="s">
        <v>12</v>
      </c>
      <c r="E57" s="310" t="s">
        <v>325</v>
      </c>
      <c r="F57" s="317">
        <v>-1000</v>
      </c>
      <c r="G57" s="322">
        <v>4178</v>
      </c>
      <c r="H57" s="323">
        <v>1570</v>
      </c>
      <c r="I57" s="323">
        <f>G57-H57</f>
        <v>2608</v>
      </c>
      <c r="J57" s="323">
        <f>$F57*I57</f>
        <v>-2608000</v>
      </c>
      <c r="K57" s="324">
        <f>J57/1000000</f>
        <v>-2.608</v>
      </c>
      <c r="L57" s="323">
        <v>0</v>
      </c>
      <c r="M57" s="323">
        <v>0</v>
      </c>
      <c r="N57" s="323">
        <f>L57-M57</f>
        <v>0</v>
      </c>
      <c r="O57" s="323">
        <f>$F57*N57</f>
        <v>0</v>
      </c>
      <c r="P57" s="324">
        <f>O57/1000000</f>
        <v>0</v>
      </c>
      <c r="Q57" s="736"/>
    </row>
    <row r="58" spans="1:17" ht="12" customHeight="1">
      <c r="A58" s="264"/>
      <c r="B58" s="328" t="s">
        <v>380</v>
      </c>
      <c r="C58" s="317"/>
      <c r="D58" s="329"/>
      <c r="E58" s="310"/>
      <c r="F58" s="317"/>
      <c r="G58" s="322"/>
      <c r="H58" s="323"/>
      <c r="I58" s="323"/>
      <c r="J58" s="323"/>
      <c r="K58" s="324"/>
      <c r="L58" s="323"/>
      <c r="M58" s="323"/>
      <c r="N58" s="323"/>
      <c r="O58" s="323"/>
      <c r="P58" s="324"/>
      <c r="Q58" s="437"/>
    </row>
    <row r="59" spans="1:17" ht="15.75" customHeight="1">
      <c r="A59" s="264">
        <v>37</v>
      </c>
      <c r="B59" s="326" t="s">
        <v>15</v>
      </c>
      <c r="C59" s="317">
        <v>4902505</v>
      </c>
      <c r="D59" s="329" t="s">
        <v>12</v>
      </c>
      <c r="E59" s="310" t="s">
        <v>325</v>
      </c>
      <c r="F59" s="317">
        <v>-2000</v>
      </c>
      <c r="G59" s="322">
        <v>8759</v>
      </c>
      <c r="H59" s="323">
        <v>8563</v>
      </c>
      <c r="I59" s="323">
        <f>G59-H59</f>
        <v>196</v>
      </c>
      <c r="J59" s="323">
        <f>$F59*I59</f>
        <v>-392000</v>
      </c>
      <c r="K59" s="324">
        <f>J59/1000000</f>
        <v>-0.392</v>
      </c>
      <c r="L59" s="323">
        <v>50</v>
      </c>
      <c r="M59" s="323">
        <v>13</v>
      </c>
      <c r="N59" s="323">
        <f>L59-M59</f>
        <v>37</v>
      </c>
      <c r="O59" s="323">
        <f>$F59*N59</f>
        <v>-74000</v>
      </c>
      <c r="P59" s="324">
        <f>O59/1000000</f>
        <v>-0.074</v>
      </c>
      <c r="Q59" s="466"/>
    </row>
    <row r="60" spans="1:17" ht="18.75" customHeight="1">
      <c r="A60" s="264">
        <v>38</v>
      </c>
      <c r="B60" s="326" t="s">
        <v>16</v>
      </c>
      <c r="C60" s="317">
        <v>5128468</v>
      </c>
      <c r="D60" s="329" t="s">
        <v>12</v>
      </c>
      <c r="E60" s="310" t="s">
        <v>325</v>
      </c>
      <c r="F60" s="317">
        <v>-1000</v>
      </c>
      <c r="G60" s="322">
        <v>53972</v>
      </c>
      <c r="H60" s="323">
        <v>53568</v>
      </c>
      <c r="I60" s="323">
        <f>G60-H60</f>
        <v>404</v>
      </c>
      <c r="J60" s="323">
        <f>$F60*I60</f>
        <v>-404000</v>
      </c>
      <c r="K60" s="324">
        <f>J60/1000000</f>
        <v>-0.404</v>
      </c>
      <c r="L60" s="323">
        <v>1285</v>
      </c>
      <c r="M60" s="323">
        <v>1206</v>
      </c>
      <c r="N60" s="323">
        <f>L60-M60</f>
        <v>79</v>
      </c>
      <c r="O60" s="323">
        <f>$F60*N60</f>
        <v>-79000</v>
      </c>
      <c r="P60" s="324">
        <f>O60/1000000</f>
        <v>-0.079</v>
      </c>
      <c r="Q60" s="443"/>
    </row>
    <row r="61" spans="1:17" ht="15" customHeight="1">
      <c r="A61" s="264"/>
      <c r="B61" s="328" t="s">
        <v>384</v>
      </c>
      <c r="C61" s="317"/>
      <c r="D61" s="329"/>
      <c r="E61" s="310"/>
      <c r="F61" s="317"/>
      <c r="G61" s="322"/>
      <c r="H61" s="323"/>
      <c r="I61" s="323"/>
      <c r="J61" s="323"/>
      <c r="K61" s="324"/>
      <c r="L61" s="323"/>
      <c r="M61" s="323"/>
      <c r="N61" s="323"/>
      <c r="O61" s="323"/>
      <c r="P61" s="324"/>
      <c r="Q61" s="443"/>
    </row>
    <row r="62" spans="1:17" ht="15.75" customHeight="1">
      <c r="A62" s="264">
        <v>39</v>
      </c>
      <c r="B62" s="326" t="s">
        <v>15</v>
      </c>
      <c r="C62" s="317">
        <v>4864903</v>
      </c>
      <c r="D62" s="329" t="s">
        <v>12</v>
      </c>
      <c r="E62" s="310" t="s">
        <v>325</v>
      </c>
      <c r="F62" s="317">
        <v>-1000</v>
      </c>
      <c r="G62" s="322">
        <v>402</v>
      </c>
      <c r="H62" s="323">
        <v>555</v>
      </c>
      <c r="I62" s="323">
        <f>G62-H62</f>
        <v>-153</v>
      </c>
      <c r="J62" s="323">
        <f>$F62*I62</f>
        <v>153000</v>
      </c>
      <c r="K62" s="324">
        <f>J62/1000000</f>
        <v>0.153</v>
      </c>
      <c r="L62" s="323">
        <v>998296</v>
      </c>
      <c r="M62" s="323">
        <v>998503</v>
      </c>
      <c r="N62" s="323">
        <f>L62-M62</f>
        <v>-207</v>
      </c>
      <c r="O62" s="323">
        <f>$F62*N62</f>
        <v>207000</v>
      </c>
      <c r="P62" s="324">
        <f>O62/1000000</f>
        <v>0.207</v>
      </c>
      <c r="Q62" s="433"/>
    </row>
    <row r="63" spans="1:17" ht="15" customHeight="1">
      <c r="A63" s="264">
        <v>40</v>
      </c>
      <c r="B63" s="326" t="s">
        <v>16</v>
      </c>
      <c r="C63" s="317">
        <v>4864946</v>
      </c>
      <c r="D63" s="329" t="s">
        <v>12</v>
      </c>
      <c r="E63" s="310" t="s">
        <v>325</v>
      </c>
      <c r="F63" s="317">
        <v>-1000</v>
      </c>
      <c r="G63" s="322">
        <v>43135</v>
      </c>
      <c r="H63" s="323">
        <v>42764</v>
      </c>
      <c r="I63" s="323">
        <f>G63-H63</f>
        <v>371</v>
      </c>
      <c r="J63" s="323">
        <f>$F63*I63</f>
        <v>-371000</v>
      </c>
      <c r="K63" s="324">
        <f>J63/1000000</f>
        <v>-0.371</v>
      </c>
      <c r="L63" s="323">
        <v>1639</v>
      </c>
      <c r="M63" s="323">
        <v>1638</v>
      </c>
      <c r="N63" s="323">
        <f>L63-M63</f>
        <v>1</v>
      </c>
      <c r="O63" s="323">
        <f>$F63*N63</f>
        <v>-1000</v>
      </c>
      <c r="P63" s="324">
        <f>O63/1000000</f>
        <v>-0.001</v>
      </c>
      <c r="Q63" s="433"/>
    </row>
    <row r="64" spans="1:17" ht="14.25" customHeight="1">
      <c r="A64" s="264"/>
      <c r="B64" s="328" t="s">
        <v>358</v>
      </c>
      <c r="C64" s="317"/>
      <c r="D64" s="329"/>
      <c r="E64" s="310"/>
      <c r="F64" s="317"/>
      <c r="G64" s="322"/>
      <c r="H64" s="323"/>
      <c r="I64" s="323"/>
      <c r="J64" s="323"/>
      <c r="K64" s="324"/>
      <c r="L64" s="323"/>
      <c r="M64" s="323"/>
      <c r="N64" s="323"/>
      <c r="O64" s="323"/>
      <c r="P64" s="324"/>
      <c r="Q64" s="436"/>
    </row>
    <row r="65" spans="1:17" ht="14.25" customHeight="1">
      <c r="A65" s="264"/>
      <c r="B65" s="328" t="s">
        <v>42</v>
      </c>
      <c r="C65" s="317"/>
      <c r="D65" s="329"/>
      <c r="E65" s="310"/>
      <c r="F65" s="317"/>
      <c r="G65" s="322"/>
      <c r="H65" s="323"/>
      <c r="I65" s="323"/>
      <c r="J65" s="323"/>
      <c r="K65" s="324"/>
      <c r="L65" s="322"/>
      <c r="M65" s="323"/>
      <c r="N65" s="323"/>
      <c r="O65" s="323"/>
      <c r="P65" s="324"/>
      <c r="Q65" s="436"/>
    </row>
    <row r="66" spans="1:17" s="472" customFormat="1" ht="15.75" thickBot="1">
      <c r="A66" s="472">
        <v>41</v>
      </c>
      <c r="B66" s="791" t="s">
        <v>43</v>
      </c>
      <c r="C66" s="711">
        <v>4864843</v>
      </c>
      <c r="D66" s="711" t="s">
        <v>12</v>
      </c>
      <c r="E66" s="711" t="s">
        <v>325</v>
      </c>
      <c r="F66" s="711">
        <v>1000</v>
      </c>
      <c r="G66" s="322">
        <v>999962</v>
      </c>
      <c r="H66" s="323">
        <v>999969</v>
      </c>
      <c r="I66" s="711">
        <f>G66-H66</f>
        <v>-7</v>
      </c>
      <c r="J66" s="711">
        <f>$F66*I66</f>
        <v>-7000</v>
      </c>
      <c r="K66" s="711">
        <f>J66/1000000</f>
        <v>-0.007</v>
      </c>
      <c r="L66" s="322">
        <v>27429</v>
      </c>
      <c r="M66" s="323">
        <v>27566</v>
      </c>
      <c r="N66" s="711">
        <f>L66-M66</f>
        <v>-137</v>
      </c>
      <c r="O66" s="711">
        <f>$F66*N66</f>
        <v>-137000</v>
      </c>
      <c r="P66" s="711">
        <f>O66/1000000</f>
        <v>-0.137</v>
      </c>
      <c r="Q66" s="530"/>
    </row>
    <row r="67" spans="1:17" s="735" customFormat="1" ht="16.5" hidden="1" thickBot="1" thickTop="1">
      <c r="A67" s="672"/>
      <c r="B67" s="733"/>
      <c r="C67" s="734"/>
      <c r="D67" s="739"/>
      <c r="F67" s="734"/>
      <c r="G67" s="323" t="e">
        <v>#N/A</v>
      </c>
      <c r="H67" s="323" t="e">
        <v>#N/A</v>
      </c>
      <c r="I67" s="734"/>
      <c r="J67" s="734"/>
      <c r="K67" s="734"/>
      <c r="L67" s="323" t="e">
        <v>#N/A</v>
      </c>
      <c r="M67" s="323" t="e">
        <v>#N/A</v>
      </c>
      <c r="N67" s="734"/>
      <c r="O67" s="734"/>
      <c r="P67" s="734"/>
      <c r="Q67" s="740"/>
    </row>
    <row r="68" spans="1:17" ht="21.75" customHeight="1" thickBot="1" thickTop="1">
      <c r="A68" s="265"/>
      <c r="B68" s="456" t="s">
        <v>290</v>
      </c>
      <c r="C68" s="37"/>
      <c r="D68" s="330"/>
      <c r="E68" s="310"/>
      <c r="F68" s="37"/>
      <c r="G68" s="435"/>
      <c r="H68" s="435"/>
      <c r="I68" s="323"/>
      <c r="J68" s="323"/>
      <c r="K68" s="323"/>
      <c r="L68" s="435"/>
      <c r="M68" s="435"/>
      <c r="N68" s="323"/>
      <c r="O68" s="323"/>
      <c r="P68" s="323"/>
      <c r="Q68" s="517" t="str">
        <f>Q1</f>
        <v>JUNE-2020</v>
      </c>
    </row>
    <row r="69" spans="1:17" ht="15.75" customHeight="1" thickTop="1">
      <c r="A69" s="263"/>
      <c r="B69" s="325" t="s">
        <v>44</v>
      </c>
      <c r="C69" s="308"/>
      <c r="D69" s="331"/>
      <c r="E69" s="331"/>
      <c r="F69" s="308"/>
      <c r="G69" s="322"/>
      <c r="H69" s="323"/>
      <c r="I69" s="518"/>
      <c r="J69" s="518"/>
      <c r="K69" s="519"/>
      <c r="L69" s="323"/>
      <c r="M69" s="323"/>
      <c r="N69" s="518"/>
      <c r="O69" s="518"/>
      <c r="P69" s="519"/>
      <c r="Q69" s="520"/>
    </row>
    <row r="70" spans="1:17" ht="15.75" customHeight="1">
      <c r="A70" s="264">
        <v>42</v>
      </c>
      <c r="B70" s="473" t="s">
        <v>77</v>
      </c>
      <c r="C70" s="317">
        <v>4865169</v>
      </c>
      <c r="D70" s="330" t="s">
        <v>12</v>
      </c>
      <c r="E70" s="310" t="s">
        <v>325</v>
      </c>
      <c r="F70" s="317">
        <v>1000</v>
      </c>
      <c r="G70" s="322">
        <v>970</v>
      </c>
      <c r="H70" s="323">
        <v>970</v>
      </c>
      <c r="I70" s="323">
        <f>G70-H70</f>
        <v>0</v>
      </c>
      <c r="J70" s="323">
        <f>$F70*I70</f>
        <v>0</v>
      </c>
      <c r="K70" s="324">
        <f>J70/1000000</f>
        <v>0</v>
      </c>
      <c r="L70" s="323">
        <v>61230</v>
      </c>
      <c r="M70" s="323">
        <v>61240</v>
      </c>
      <c r="N70" s="323">
        <f>L70-M70</f>
        <v>-10</v>
      </c>
      <c r="O70" s="323">
        <f>$F70*N70</f>
        <v>-10000</v>
      </c>
      <c r="P70" s="324">
        <f>O70/1000000</f>
        <v>-0.01</v>
      </c>
      <c r="Q70" s="436"/>
    </row>
    <row r="71" spans="1:17" ht="15.75" customHeight="1">
      <c r="A71" s="264"/>
      <c r="B71" s="290" t="s">
        <v>49</v>
      </c>
      <c r="C71" s="318"/>
      <c r="D71" s="332"/>
      <c r="E71" s="332"/>
      <c r="F71" s="318"/>
      <c r="G71" s="322"/>
      <c r="H71" s="323"/>
      <c r="I71" s="323"/>
      <c r="J71" s="323"/>
      <c r="K71" s="324"/>
      <c r="L71" s="323"/>
      <c r="M71" s="323"/>
      <c r="N71" s="323"/>
      <c r="O71" s="323"/>
      <c r="P71" s="324"/>
      <c r="Q71" s="436"/>
    </row>
    <row r="72" spans="1:17" ht="15.75" customHeight="1">
      <c r="A72" s="264">
        <v>43</v>
      </c>
      <c r="B72" s="457" t="s">
        <v>50</v>
      </c>
      <c r="C72" s="318">
        <v>4902572</v>
      </c>
      <c r="D72" s="458" t="s">
        <v>12</v>
      </c>
      <c r="E72" s="310" t="s">
        <v>325</v>
      </c>
      <c r="F72" s="318">
        <v>100</v>
      </c>
      <c r="G72" s="322">
        <v>0</v>
      </c>
      <c r="H72" s="323">
        <v>0</v>
      </c>
      <c r="I72" s="323">
        <f>G72-H72</f>
        <v>0</v>
      </c>
      <c r="J72" s="323">
        <f>$F72*I72</f>
        <v>0</v>
      </c>
      <c r="K72" s="324">
        <f>J72/1000000</f>
        <v>0</v>
      </c>
      <c r="L72" s="323">
        <v>0</v>
      </c>
      <c r="M72" s="323">
        <v>0</v>
      </c>
      <c r="N72" s="323">
        <f>L72-M72</f>
        <v>0</v>
      </c>
      <c r="O72" s="323">
        <f>$F72*N72</f>
        <v>0</v>
      </c>
      <c r="P72" s="324">
        <f>O72/1000000</f>
        <v>0</v>
      </c>
      <c r="Q72" s="761"/>
    </row>
    <row r="73" spans="1:17" ht="15.75" customHeight="1">
      <c r="A73" s="264">
        <v>44</v>
      </c>
      <c r="B73" s="457" t="s">
        <v>51</v>
      </c>
      <c r="C73" s="318">
        <v>4902541</v>
      </c>
      <c r="D73" s="458" t="s">
        <v>12</v>
      </c>
      <c r="E73" s="310" t="s">
        <v>325</v>
      </c>
      <c r="F73" s="318">
        <v>100</v>
      </c>
      <c r="G73" s="322">
        <v>999462</v>
      </c>
      <c r="H73" s="323">
        <v>999465</v>
      </c>
      <c r="I73" s="323">
        <f>G73-H73</f>
        <v>-3</v>
      </c>
      <c r="J73" s="323">
        <f>$F73*I73</f>
        <v>-300</v>
      </c>
      <c r="K73" s="324">
        <f>J73/1000000</f>
        <v>-0.0003</v>
      </c>
      <c r="L73" s="323">
        <v>999405</v>
      </c>
      <c r="M73" s="323">
        <v>999227</v>
      </c>
      <c r="N73" s="323">
        <f>L73-M73</f>
        <v>178</v>
      </c>
      <c r="O73" s="323">
        <f>$F73*N73</f>
        <v>17800</v>
      </c>
      <c r="P73" s="324">
        <f>O73/1000000</f>
        <v>0.0178</v>
      </c>
      <c r="Q73" s="436"/>
    </row>
    <row r="74" spans="1:17" ht="15.75" customHeight="1">
      <c r="A74" s="264">
        <v>45</v>
      </c>
      <c r="B74" s="457" t="s">
        <v>52</v>
      </c>
      <c r="C74" s="318">
        <v>4902539</v>
      </c>
      <c r="D74" s="458" t="s">
        <v>12</v>
      </c>
      <c r="E74" s="310" t="s">
        <v>325</v>
      </c>
      <c r="F74" s="318">
        <v>100</v>
      </c>
      <c r="G74" s="322">
        <v>3055</v>
      </c>
      <c r="H74" s="323">
        <v>3022</v>
      </c>
      <c r="I74" s="323">
        <f>G74-H74</f>
        <v>33</v>
      </c>
      <c r="J74" s="323">
        <f>$F74*I74</f>
        <v>3300</v>
      </c>
      <c r="K74" s="324">
        <f>J74/1000000</f>
        <v>0.0033</v>
      </c>
      <c r="L74" s="323">
        <v>29805</v>
      </c>
      <c r="M74" s="323">
        <v>29550</v>
      </c>
      <c r="N74" s="323">
        <f>L74-M74</f>
        <v>255</v>
      </c>
      <c r="O74" s="323">
        <f>$F74*N74</f>
        <v>25500</v>
      </c>
      <c r="P74" s="324">
        <f>O74/1000000</f>
        <v>0.0255</v>
      </c>
      <c r="Q74" s="436"/>
    </row>
    <row r="75" spans="1:17" ht="15.75" customHeight="1">
      <c r="A75" s="264"/>
      <c r="B75" s="290" t="s">
        <v>53</v>
      </c>
      <c r="C75" s="318"/>
      <c r="D75" s="332"/>
      <c r="E75" s="332"/>
      <c r="F75" s="318"/>
      <c r="G75" s="322"/>
      <c r="H75" s="323"/>
      <c r="I75" s="323"/>
      <c r="J75" s="323"/>
      <c r="K75" s="324"/>
      <c r="L75" s="323"/>
      <c r="M75" s="323"/>
      <c r="N75" s="323"/>
      <c r="O75" s="323"/>
      <c r="P75" s="324"/>
      <c r="Q75" s="436"/>
    </row>
    <row r="76" spans="1:17" ht="15.75" customHeight="1">
      <c r="A76" s="264">
        <v>46</v>
      </c>
      <c r="B76" s="457" t="s">
        <v>54</v>
      </c>
      <c r="C76" s="318">
        <v>4902591</v>
      </c>
      <c r="D76" s="458" t="s">
        <v>12</v>
      </c>
      <c r="E76" s="310" t="s">
        <v>325</v>
      </c>
      <c r="F76" s="318">
        <v>1333</v>
      </c>
      <c r="G76" s="322">
        <v>771</v>
      </c>
      <c r="H76" s="323">
        <v>771</v>
      </c>
      <c r="I76" s="323">
        <f aca="true" t="shared" si="9" ref="I76:I81">G76-H76</f>
        <v>0</v>
      </c>
      <c r="J76" s="323">
        <f aca="true" t="shared" si="10" ref="J76:J81">$F76*I76</f>
        <v>0</v>
      </c>
      <c r="K76" s="324">
        <f aca="true" t="shared" si="11" ref="K76:K81">J76/1000000</f>
        <v>0</v>
      </c>
      <c r="L76" s="323">
        <v>522</v>
      </c>
      <c r="M76" s="323">
        <v>501</v>
      </c>
      <c r="N76" s="323">
        <f aca="true" t="shared" si="12" ref="N76:N81">L76-M76</f>
        <v>21</v>
      </c>
      <c r="O76" s="323">
        <f aca="true" t="shared" si="13" ref="O76:O81">$F76*N76</f>
        <v>27993</v>
      </c>
      <c r="P76" s="324">
        <f aca="true" t="shared" si="14" ref="P76:P81">O76/1000000</f>
        <v>0.027993</v>
      </c>
      <c r="Q76" s="436"/>
    </row>
    <row r="77" spans="1:17" ht="15.75" customHeight="1">
      <c r="A77" s="264">
        <v>47</v>
      </c>
      <c r="B77" s="457" t="s">
        <v>55</v>
      </c>
      <c r="C77" s="318">
        <v>4902565</v>
      </c>
      <c r="D77" s="458" t="s">
        <v>12</v>
      </c>
      <c r="E77" s="310" t="s">
        <v>325</v>
      </c>
      <c r="F77" s="318">
        <v>100</v>
      </c>
      <c r="G77" s="322">
        <v>3179</v>
      </c>
      <c r="H77" s="323">
        <v>3179</v>
      </c>
      <c r="I77" s="323">
        <f t="shared" si="9"/>
        <v>0</v>
      </c>
      <c r="J77" s="323">
        <f t="shared" si="10"/>
        <v>0</v>
      </c>
      <c r="K77" s="324">
        <f t="shared" si="11"/>
        <v>0</v>
      </c>
      <c r="L77" s="323">
        <v>1592</v>
      </c>
      <c r="M77" s="323">
        <v>1592</v>
      </c>
      <c r="N77" s="323">
        <f t="shared" si="12"/>
        <v>0</v>
      </c>
      <c r="O77" s="323">
        <f t="shared" si="13"/>
        <v>0</v>
      </c>
      <c r="P77" s="324">
        <f t="shared" si="14"/>
        <v>0</v>
      </c>
      <c r="Q77" s="436"/>
    </row>
    <row r="78" spans="1:17" ht="15.75" customHeight="1">
      <c r="A78" s="264">
        <v>48</v>
      </c>
      <c r="B78" s="457" t="s">
        <v>56</v>
      </c>
      <c r="C78" s="318">
        <v>4902523</v>
      </c>
      <c r="D78" s="458" t="s">
        <v>12</v>
      </c>
      <c r="E78" s="310" t="s">
        <v>325</v>
      </c>
      <c r="F78" s="318">
        <v>100</v>
      </c>
      <c r="G78" s="322">
        <v>999815</v>
      </c>
      <c r="H78" s="323">
        <v>999815</v>
      </c>
      <c r="I78" s="323">
        <f t="shared" si="9"/>
        <v>0</v>
      </c>
      <c r="J78" s="323">
        <f t="shared" si="10"/>
        <v>0</v>
      </c>
      <c r="K78" s="324">
        <f t="shared" si="11"/>
        <v>0</v>
      </c>
      <c r="L78" s="323">
        <v>999943</v>
      </c>
      <c r="M78" s="323">
        <v>999943</v>
      </c>
      <c r="N78" s="323">
        <f t="shared" si="12"/>
        <v>0</v>
      </c>
      <c r="O78" s="323">
        <f t="shared" si="13"/>
        <v>0</v>
      </c>
      <c r="P78" s="324">
        <f t="shared" si="14"/>
        <v>0</v>
      </c>
      <c r="Q78" s="436"/>
    </row>
    <row r="79" spans="1:17" ht="15.75" customHeight="1">
      <c r="A79" s="264">
        <v>49</v>
      </c>
      <c r="B79" s="457" t="s">
        <v>57</v>
      </c>
      <c r="C79" s="318">
        <v>4902547</v>
      </c>
      <c r="D79" s="458" t="s">
        <v>12</v>
      </c>
      <c r="E79" s="310" t="s">
        <v>325</v>
      </c>
      <c r="F79" s="318">
        <v>100</v>
      </c>
      <c r="G79" s="322">
        <v>5885</v>
      </c>
      <c r="H79" s="323">
        <v>5885</v>
      </c>
      <c r="I79" s="323">
        <f t="shared" si="9"/>
        <v>0</v>
      </c>
      <c r="J79" s="323">
        <f t="shared" si="10"/>
        <v>0</v>
      </c>
      <c r="K79" s="324">
        <f t="shared" si="11"/>
        <v>0</v>
      </c>
      <c r="L79" s="323">
        <v>8891</v>
      </c>
      <c r="M79" s="323">
        <v>8891</v>
      </c>
      <c r="N79" s="323">
        <f t="shared" si="12"/>
        <v>0</v>
      </c>
      <c r="O79" s="323">
        <f t="shared" si="13"/>
        <v>0</v>
      </c>
      <c r="P79" s="324">
        <f t="shared" si="14"/>
        <v>0</v>
      </c>
      <c r="Q79" s="436"/>
    </row>
    <row r="80" spans="1:17" ht="15.75" customHeight="1">
      <c r="A80" s="264">
        <v>50</v>
      </c>
      <c r="B80" s="457" t="s">
        <v>58</v>
      </c>
      <c r="C80" s="318">
        <v>4902548</v>
      </c>
      <c r="D80" s="458" t="s">
        <v>12</v>
      </c>
      <c r="E80" s="310" t="s">
        <v>325</v>
      </c>
      <c r="F80" s="474">
        <v>100</v>
      </c>
      <c r="G80" s="322">
        <v>0</v>
      </c>
      <c r="H80" s="323">
        <v>0</v>
      </c>
      <c r="I80" s="323">
        <f t="shared" si="9"/>
        <v>0</v>
      </c>
      <c r="J80" s="323">
        <f t="shared" si="10"/>
        <v>0</v>
      </c>
      <c r="K80" s="324">
        <f t="shared" si="11"/>
        <v>0</v>
      </c>
      <c r="L80" s="323">
        <v>0</v>
      </c>
      <c r="M80" s="323">
        <v>0</v>
      </c>
      <c r="N80" s="323">
        <f t="shared" si="12"/>
        <v>0</v>
      </c>
      <c r="O80" s="323">
        <f t="shared" si="13"/>
        <v>0</v>
      </c>
      <c r="P80" s="324">
        <f t="shared" si="14"/>
        <v>0</v>
      </c>
      <c r="Q80" s="466"/>
    </row>
    <row r="81" spans="1:17" ht="15.75" customHeight="1">
      <c r="A81" s="264">
        <v>51</v>
      </c>
      <c r="B81" s="457" t="s">
        <v>59</v>
      </c>
      <c r="C81" s="318">
        <v>4902564</v>
      </c>
      <c r="D81" s="458" t="s">
        <v>12</v>
      </c>
      <c r="E81" s="310" t="s">
        <v>325</v>
      </c>
      <c r="F81" s="318">
        <v>100</v>
      </c>
      <c r="G81" s="322">
        <v>1871</v>
      </c>
      <c r="H81" s="323">
        <v>1871</v>
      </c>
      <c r="I81" s="323">
        <f t="shared" si="9"/>
        <v>0</v>
      </c>
      <c r="J81" s="323">
        <f t="shared" si="10"/>
        <v>0</v>
      </c>
      <c r="K81" s="324">
        <f t="shared" si="11"/>
        <v>0</v>
      </c>
      <c r="L81" s="323">
        <v>1867</v>
      </c>
      <c r="M81" s="323">
        <v>1546</v>
      </c>
      <c r="N81" s="323">
        <f t="shared" si="12"/>
        <v>321</v>
      </c>
      <c r="O81" s="323">
        <f t="shared" si="13"/>
        <v>32100</v>
      </c>
      <c r="P81" s="324">
        <f t="shared" si="14"/>
        <v>0.0321</v>
      </c>
      <c r="Q81" s="448"/>
    </row>
    <row r="82" spans="1:17" ht="15.75" customHeight="1">
      <c r="A82" s="264"/>
      <c r="B82" s="290" t="s">
        <v>61</v>
      </c>
      <c r="C82" s="318"/>
      <c r="D82" s="332"/>
      <c r="E82" s="332"/>
      <c r="F82" s="318"/>
      <c r="G82" s="322"/>
      <c r="H82" s="323"/>
      <c r="I82" s="323"/>
      <c r="J82" s="323"/>
      <c r="K82" s="324"/>
      <c r="L82" s="323"/>
      <c r="M82" s="323"/>
      <c r="N82" s="323"/>
      <c r="O82" s="323"/>
      <c r="P82" s="324"/>
      <c r="Q82" s="436"/>
    </row>
    <row r="83" spans="1:17" ht="15.75" customHeight="1">
      <c r="A83" s="264">
        <v>52</v>
      </c>
      <c r="B83" s="457" t="s">
        <v>62</v>
      </c>
      <c r="C83" s="318">
        <v>4865088</v>
      </c>
      <c r="D83" s="458" t="s">
        <v>12</v>
      </c>
      <c r="E83" s="310" t="s">
        <v>325</v>
      </c>
      <c r="F83" s="318">
        <v>166.66</v>
      </c>
      <c r="G83" s="322">
        <v>1412</v>
      </c>
      <c r="H83" s="323">
        <v>1412</v>
      </c>
      <c r="I83" s="323">
        <f>G83-H83</f>
        <v>0</v>
      </c>
      <c r="J83" s="323">
        <f>$F83*I83</f>
        <v>0</v>
      </c>
      <c r="K83" s="324">
        <f>J83/1000000</f>
        <v>0</v>
      </c>
      <c r="L83" s="323">
        <v>7172</v>
      </c>
      <c r="M83" s="323">
        <v>7172</v>
      </c>
      <c r="N83" s="323">
        <f>L83-M83</f>
        <v>0</v>
      </c>
      <c r="O83" s="323">
        <f>$F83*N83</f>
        <v>0</v>
      </c>
      <c r="P83" s="324">
        <f>O83/1000000</f>
        <v>0</v>
      </c>
      <c r="Q83" s="464"/>
    </row>
    <row r="84" spans="1:17" ht="15.75" customHeight="1">
      <c r="A84" s="264">
        <v>53</v>
      </c>
      <c r="B84" s="457" t="s">
        <v>63</v>
      </c>
      <c r="C84" s="318">
        <v>4902579</v>
      </c>
      <c r="D84" s="458" t="s">
        <v>12</v>
      </c>
      <c r="E84" s="310" t="s">
        <v>325</v>
      </c>
      <c r="F84" s="318">
        <v>500</v>
      </c>
      <c r="G84" s="322">
        <v>999899</v>
      </c>
      <c r="H84" s="323">
        <v>999899</v>
      </c>
      <c r="I84" s="323">
        <f>G84-H84</f>
        <v>0</v>
      </c>
      <c r="J84" s="323">
        <f>$F84*I84</f>
        <v>0</v>
      </c>
      <c r="K84" s="324">
        <f>J84/1000000</f>
        <v>0</v>
      </c>
      <c r="L84" s="323">
        <v>1841</v>
      </c>
      <c r="M84" s="323">
        <v>1710</v>
      </c>
      <c r="N84" s="323">
        <f>L84-M84</f>
        <v>131</v>
      </c>
      <c r="O84" s="323">
        <f>$F84*N84</f>
        <v>65500</v>
      </c>
      <c r="P84" s="324">
        <f>O84/1000000</f>
        <v>0.0655</v>
      </c>
      <c r="Q84" s="436"/>
    </row>
    <row r="85" spans="1:17" ht="15.75" customHeight="1">
      <c r="A85" s="264">
        <v>54</v>
      </c>
      <c r="B85" s="457" t="s">
        <v>64</v>
      </c>
      <c r="C85" s="318">
        <v>4902585</v>
      </c>
      <c r="D85" s="458" t="s">
        <v>12</v>
      </c>
      <c r="E85" s="310" t="s">
        <v>325</v>
      </c>
      <c r="F85" s="474">
        <v>666.67</v>
      </c>
      <c r="G85" s="322">
        <v>2259</v>
      </c>
      <c r="H85" s="323">
        <v>2259</v>
      </c>
      <c r="I85" s="323">
        <f>G85-H85</f>
        <v>0</v>
      </c>
      <c r="J85" s="323">
        <f>$F85*I85</f>
        <v>0</v>
      </c>
      <c r="K85" s="324">
        <f>J85/1000000</f>
        <v>0</v>
      </c>
      <c r="L85" s="323">
        <v>377</v>
      </c>
      <c r="M85" s="323">
        <v>336</v>
      </c>
      <c r="N85" s="323">
        <f>L85-M85</f>
        <v>41</v>
      </c>
      <c r="O85" s="323">
        <f>$F85*N85</f>
        <v>27333.469999999998</v>
      </c>
      <c r="P85" s="324">
        <f>O85/1000000</f>
        <v>0.02733347</v>
      </c>
      <c r="Q85" s="436"/>
    </row>
    <row r="86" spans="1:17" ht="15.75" customHeight="1">
      <c r="A86" s="264">
        <v>55</v>
      </c>
      <c r="B86" s="457" t="s">
        <v>65</v>
      </c>
      <c r="C86" s="318">
        <v>4865090</v>
      </c>
      <c r="D86" s="458" t="s">
        <v>12</v>
      </c>
      <c r="E86" s="310" t="s">
        <v>325</v>
      </c>
      <c r="F86" s="474">
        <v>500</v>
      </c>
      <c r="G86" s="322">
        <v>571</v>
      </c>
      <c r="H86" s="323">
        <v>571</v>
      </c>
      <c r="I86" s="323">
        <f>G86-H86</f>
        <v>0</v>
      </c>
      <c r="J86" s="323">
        <f>$F86*I86</f>
        <v>0</v>
      </c>
      <c r="K86" s="324">
        <f>J86/1000000</f>
        <v>0</v>
      </c>
      <c r="L86" s="323">
        <v>305</v>
      </c>
      <c r="M86" s="323">
        <v>212</v>
      </c>
      <c r="N86" s="323">
        <f>L86-M86</f>
        <v>93</v>
      </c>
      <c r="O86" s="323">
        <f>$F86*N86</f>
        <v>46500</v>
      </c>
      <c r="P86" s="324">
        <f>O86/1000000</f>
        <v>0.0465</v>
      </c>
      <c r="Q86" s="436"/>
    </row>
    <row r="87" spans="2:17" ht="15.75" customHeight="1">
      <c r="B87" s="290" t="s">
        <v>67</v>
      </c>
      <c r="C87" s="318"/>
      <c r="D87" s="332"/>
      <c r="E87" s="332"/>
      <c r="F87" s="318"/>
      <c r="G87" s="322"/>
      <c r="H87" s="323"/>
      <c r="I87" s="323"/>
      <c r="J87" s="323"/>
      <c r="K87" s="324"/>
      <c r="L87" s="323"/>
      <c r="M87" s="323"/>
      <c r="N87" s="323"/>
      <c r="O87" s="323"/>
      <c r="P87" s="324"/>
      <c r="Q87" s="436"/>
    </row>
    <row r="88" spans="1:17" ht="15.75" customHeight="1">
      <c r="A88" s="264">
        <v>56</v>
      </c>
      <c r="B88" s="457" t="s">
        <v>60</v>
      </c>
      <c r="C88" s="318">
        <v>4902568</v>
      </c>
      <c r="D88" s="458" t="s">
        <v>12</v>
      </c>
      <c r="E88" s="310" t="s">
        <v>325</v>
      </c>
      <c r="F88" s="318">
        <v>100</v>
      </c>
      <c r="G88" s="322">
        <v>996383</v>
      </c>
      <c r="H88" s="323">
        <v>996383</v>
      </c>
      <c r="I88" s="323">
        <f>G88-H88</f>
        <v>0</v>
      </c>
      <c r="J88" s="323">
        <f>$F88*I88</f>
        <v>0</v>
      </c>
      <c r="K88" s="324">
        <f>J88/1000000</f>
        <v>0</v>
      </c>
      <c r="L88" s="323">
        <v>3346</v>
      </c>
      <c r="M88" s="323">
        <v>3574</v>
      </c>
      <c r="N88" s="323">
        <f>L88-M88</f>
        <v>-228</v>
      </c>
      <c r="O88" s="323">
        <f>$F88*N88</f>
        <v>-22800</v>
      </c>
      <c r="P88" s="324">
        <f>O88/1000000</f>
        <v>-0.0228</v>
      </c>
      <c r="Q88" s="448"/>
    </row>
    <row r="89" spans="2:17" ht="15.75" customHeight="1">
      <c r="B89" s="290" t="s">
        <v>68</v>
      </c>
      <c r="C89" s="318"/>
      <c r="D89" s="332"/>
      <c r="E89" s="332"/>
      <c r="F89" s="318"/>
      <c r="G89" s="322"/>
      <c r="H89" s="323"/>
      <c r="I89" s="323"/>
      <c r="J89" s="323"/>
      <c r="K89" s="324"/>
      <c r="L89" s="323"/>
      <c r="M89" s="323"/>
      <c r="N89" s="323"/>
      <c r="O89" s="323"/>
      <c r="P89" s="324"/>
      <c r="Q89" s="436"/>
    </row>
    <row r="90" spans="1:17" ht="15.75" customHeight="1">
      <c r="A90" s="264">
        <v>57</v>
      </c>
      <c r="B90" s="457" t="s">
        <v>69</v>
      </c>
      <c r="C90" s="318">
        <v>4902540</v>
      </c>
      <c r="D90" s="458" t="s">
        <v>12</v>
      </c>
      <c r="E90" s="310" t="s">
        <v>325</v>
      </c>
      <c r="F90" s="318">
        <v>100</v>
      </c>
      <c r="G90" s="322">
        <v>7616</v>
      </c>
      <c r="H90" s="323">
        <v>7541</v>
      </c>
      <c r="I90" s="323">
        <f>G90-H90</f>
        <v>75</v>
      </c>
      <c r="J90" s="323">
        <f>$F90*I90</f>
        <v>7500</v>
      </c>
      <c r="K90" s="324">
        <f>J90/1000000</f>
        <v>0.0075</v>
      </c>
      <c r="L90" s="323">
        <v>12459</v>
      </c>
      <c r="M90" s="323">
        <v>12256</v>
      </c>
      <c r="N90" s="323">
        <f>L90-M90</f>
        <v>203</v>
      </c>
      <c r="O90" s="323">
        <f>$F90*N90</f>
        <v>20300</v>
      </c>
      <c r="P90" s="324">
        <f>O90/1000000</f>
        <v>0.0203</v>
      </c>
      <c r="Q90" s="448"/>
    </row>
    <row r="91" spans="1:17" ht="15.75" customHeight="1">
      <c r="A91" s="438">
        <v>58</v>
      </c>
      <c r="B91" s="457" t="s">
        <v>70</v>
      </c>
      <c r="C91" s="318">
        <v>4902520</v>
      </c>
      <c r="D91" s="458" t="s">
        <v>12</v>
      </c>
      <c r="E91" s="310" t="s">
        <v>325</v>
      </c>
      <c r="F91" s="318">
        <v>100</v>
      </c>
      <c r="G91" s="322">
        <v>9645</v>
      </c>
      <c r="H91" s="323">
        <v>9398</v>
      </c>
      <c r="I91" s="323">
        <f>G91-H91</f>
        <v>247</v>
      </c>
      <c r="J91" s="323">
        <f>$F91*I91</f>
        <v>24700</v>
      </c>
      <c r="K91" s="324">
        <f>J91/1000000</f>
        <v>0.0247</v>
      </c>
      <c r="L91" s="323">
        <v>2556</v>
      </c>
      <c r="M91" s="323">
        <v>2439</v>
      </c>
      <c r="N91" s="323">
        <f>L91-M91</f>
        <v>117</v>
      </c>
      <c r="O91" s="323">
        <f>$F91*N91</f>
        <v>11700</v>
      </c>
      <c r="P91" s="324">
        <f>O91/1000000</f>
        <v>0.0117</v>
      </c>
      <c r="Q91" s="436"/>
    </row>
    <row r="92" spans="1:17" ht="15.75" customHeight="1">
      <c r="A92" s="264">
        <v>59</v>
      </c>
      <c r="B92" s="457" t="s">
        <v>71</v>
      </c>
      <c r="C92" s="318">
        <v>4902536</v>
      </c>
      <c r="D92" s="458" t="s">
        <v>12</v>
      </c>
      <c r="E92" s="310" t="s">
        <v>325</v>
      </c>
      <c r="F92" s="318">
        <v>100</v>
      </c>
      <c r="G92" s="322">
        <v>28917</v>
      </c>
      <c r="H92" s="323">
        <v>28720</v>
      </c>
      <c r="I92" s="323">
        <f>G92-H92</f>
        <v>197</v>
      </c>
      <c r="J92" s="323">
        <f>$F92*I92</f>
        <v>19700</v>
      </c>
      <c r="K92" s="324">
        <f>J92/1000000</f>
        <v>0.0197</v>
      </c>
      <c r="L92" s="323">
        <v>8099</v>
      </c>
      <c r="M92" s="323">
        <v>8005</v>
      </c>
      <c r="N92" s="323">
        <f>L92-M92</f>
        <v>94</v>
      </c>
      <c r="O92" s="323">
        <f>$F92*N92</f>
        <v>9400</v>
      </c>
      <c r="P92" s="324">
        <f>O92/1000000</f>
        <v>0.0094</v>
      </c>
      <c r="Q92" s="448"/>
    </row>
    <row r="93" spans="1:17" ht="15.75" customHeight="1">
      <c r="A93" s="438"/>
      <c r="B93" s="290" t="s">
        <v>31</v>
      </c>
      <c r="C93" s="318"/>
      <c r="D93" s="332"/>
      <c r="E93" s="332"/>
      <c r="F93" s="318"/>
      <c r="G93" s="322"/>
      <c r="H93" s="323"/>
      <c r="I93" s="323"/>
      <c r="J93" s="323"/>
      <c r="K93" s="324"/>
      <c r="L93" s="323"/>
      <c r="M93" s="323"/>
      <c r="N93" s="323"/>
      <c r="O93" s="323"/>
      <c r="P93" s="324"/>
      <c r="Q93" s="436"/>
    </row>
    <row r="94" spans="1:17" ht="15.75" customHeight="1">
      <c r="A94" s="438">
        <v>60</v>
      </c>
      <c r="B94" s="457" t="s">
        <v>66</v>
      </c>
      <c r="C94" s="318">
        <v>4864797</v>
      </c>
      <c r="D94" s="458" t="s">
        <v>12</v>
      </c>
      <c r="E94" s="310" t="s">
        <v>325</v>
      </c>
      <c r="F94" s="318">
        <v>100</v>
      </c>
      <c r="G94" s="322">
        <v>53207</v>
      </c>
      <c r="H94" s="323">
        <v>53067</v>
      </c>
      <c r="I94" s="323">
        <f>G94-H94</f>
        <v>140</v>
      </c>
      <c r="J94" s="323">
        <f>$F94*I94</f>
        <v>14000</v>
      </c>
      <c r="K94" s="324">
        <f>J94/1000000</f>
        <v>0.014</v>
      </c>
      <c r="L94" s="323">
        <v>1728</v>
      </c>
      <c r="M94" s="323">
        <v>1525</v>
      </c>
      <c r="N94" s="323">
        <f>L94-M94</f>
        <v>203</v>
      </c>
      <c r="O94" s="323">
        <f>$F94*N94</f>
        <v>20300</v>
      </c>
      <c r="P94" s="324">
        <f>O94/1000000</f>
        <v>0.0203</v>
      </c>
      <c r="Q94" s="436"/>
    </row>
    <row r="95" spans="1:17" ht="15.75" customHeight="1">
      <c r="A95" s="439">
        <v>61</v>
      </c>
      <c r="B95" s="457" t="s">
        <v>223</v>
      </c>
      <c r="C95" s="318">
        <v>4865074</v>
      </c>
      <c r="D95" s="458" t="s">
        <v>12</v>
      </c>
      <c r="E95" s="310" t="s">
        <v>325</v>
      </c>
      <c r="F95" s="318">
        <v>133.33</v>
      </c>
      <c r="G95" s="322">
        <v>999707</v>
      </c>
      <c r="H95" s="323">
        <v>999703</v>
      </c>
      <c r="I95" s="323">
        <f>G95-H95</f>
        <v>4</v>
      </c>
      <c r="J95" s="323">
        <f>$F95*I95</f>
        <v>533.32</v>
      </c>
      <c r="K95" s="324">
        <f>J95/1000000</f>
        <v>0.00053332</v>
      </c>
      <c r="L95" s="323">
        <v>343</v>
      </c>
      <c r="M95" s="323">
        <v>263</v>
      </c>
      <c r="N95" s="323">
        <f>L95-M95</f>
        <v>80</v>
      </c>
      <c r="O95" s="323">
        <f>$F95*N95</f>
        <v>10666.400000000001</v>
      </c>
      <c r="P95" s="324">
        <f>O95/1000000</f>
        <v>0.010666400000000001</v>
      </c>
      <c r="Q95" s="436"/>
    </row>
    <row r="96" spans="1:17" ht="15.75" customHeight="1">
      <c r="A96" s="439">
        <v>62</v>
      </c>
      <c r="B96" s="457" t="s">
        <v>76</v>
      </c>
      <c r="C96" s="318">
        <v>4902528</v>
      </c>
      <c r="D96" s="458" t="s">
        <v>12</v>
      </c>
      <c r="E96" s="310" t="s">
        <v>325</v>
      </c>
      <c r="F96" s="318">
        <v>-300</v>
      </c>
      <c r="G96" s="322">
        <v>76</v>
      </c>
      <c r="H96" s="323">
        <v>76</v>
      </c>
      <c r="I96" s="323">
        <f>G96-H96</f>
        <v>0</v>
      </c>
      <c r="J96" s="323">
        <f>$F96*I96</f>
        <v>0</v>
      </c>
      <c r="K96" s="324">
        <f>J96/1000000</f>
        <v>0</v>
      </c>
      <c r="L96" s="323">
        <v>663</v>
      </c>
      <c r="M96" s="323">
        <v>663</v>
      </c>
      <c r="N96" s="323">
        <f>L96-M96</f>
        <v>0</v>
      </c>
      <c r="O96" s="323">
        <f>$F96*N96</f>
        <v>0</v>
      </c>
      <c r="P96" s="324">
        <f>O96/1000000</f>
        <v>0</v>
      </c>
      <c r="Q96" s="436"/>
    </row>
    <row r="97" spans="2:16" ht="15.75" customHeight="1">
      <c r="B97" s="327" t="s">
        <v>72</v>
      </c>
      <c r="C97" s="317"/>
      <c r="D97" s="329"/>
      <c r="E97" s="329"/>
      <c r="F97" s="317"/>
      <c r="G97" s="322"/>
      <c r="H97" s="323"/>
      <c r="I97" s="323"/>
      <c r="J97" s="323"/>
      <c r="K97" s="324"/>
      <c r="L97" s="323"/>
      <c r="M97" s="323"/>
      <c r="N97" s="323"/>
      <c r="O97" s="323"/>
      <c r="P97" s="324"/>
    </row>
    <row r="98" spans="1:17" ht="16.5">
      <c r="A98" s="439">
        <v>63</v>
      </c>
      <c r="B98" s="741" t="s">
        <v>73</v>
      </c>
      <c r="C98" s="317">
        <v>4902577</v>
      </c>
      <c r="D98" s="329" t="s">
        <v>12</v>
      </c>
      <c r="E98" s="310" t="s">
        <v>325</v>
      </c>
      <c r="F98" s="317">
        <v>-400</v>
      </c>
      <c r="G98" s="322">
        <v>995632</v>
      </c>
      <c r="H98" s="323">
        <v>995632</v>
      </c>
      <c r="I98" s="323">
        <f>G98-H98</f>
        <v>0</v>
      </c>
      <c r="J98" s="323">
        <f>$F98*I98</f>
        <v>0</v>
      </c>
      <c r="K98" s="324">
        <f>J98/1000000</f>
        <v>0</v>
      </c>
      <c r="L98" s="323">
        <v>61</v>
      </c>
      <c r="M98" s="323">
        <v>61</v>
      </c>
      <c r="N98" s="323">
        <f>L98-M98</f>
        <v>0</v>
      </c>
      <c r="O98" s="323">
        <f>$F98*N98</f>
        <v>0</v>
      </c>
      <c r="P98" s="324">
        <f>O98/1000000</f>
        <v>0</v>
      </c>
      <c r="Q98" s="742"/>
    </row>
    <row r="99" spans="1:17" ht="16.5">
      <c r="A99" s="439">
        <v>64</v>
      </c>
      <c r="B99" s="741" t="s">
        <v>74</v>
      </c>
      <c r="C99" s="317">
        <v>4902525</v>
      </c>
      <c r="D99" s="329" t="s">
        <v>12</v>
      </c>
      <c r="E99" s="310" t="s">
        <v>325</v>
      </c>
      <c r="F99" s="317">
        <v>400</v>
      </c>
      <c r="G99" s="322">
        <v>999880</v>
      </c>
      <c r="H99" s="323">
        <v>999880</v>
      </c>
      <c r="I99" s="323">
        <f>G99-H99</f>
        <v>0</v>
      </c>
      <c r="J99" s="323">
        <f>$F99*I99</f>
        <v>0</v>
      </c>
      <c r="K99" s="324">
        <f>J99/1000000</f>
        <v>0</v>
      </c>
      <c r="L99" s="323">
        <v>999439</v>
      </c>
      <c r="M99" s="323">
        <v>999439</v>
      </c>
      <c r="N99" s="323">
        <f>L99-M99</f>
        <v>0</v>
      </c>
      <c r="O99" s="323">
        <f>$F99*N99</f>
        <v>0</v>
      </c>
      <c r="P99" s="324">
        <f>O99/1000000</f>
        <v>0</v>
      </c>
      <c r="Q99" s="448"/>
    </row>
    <row r="100" spans="2:17" ht="16.5">
      <c r="B100" s="290" t="s">
        <v>362</v>
      </c>
      <c r="C100" s="317"/>
      <c r="D100" s="329"/>
      <c r="E100" s="310"/>
      <c r="F100" s="317"/>
      <c r="G100" s="322"/>
      <c r="H100" s="323"/>
      <c r="I100" s="323"/>
      <c r="J100" s="323"/>
      <c r="K100" s="324"/>
      <c r="L100" s="323"/>
      <c r="M100" s="323"/>
      <c r="N100" s="323"/>
      <c r="O100" s="323"/>
      <c r="P100" s="324"/>
      <c r="Q100" s="436"/>
    </row>
    <row r="101" spans="1:17" ht="18">
      <c r="A101" s="439">
        <v>65</v>
      </c>
      <c r="B101" s="457" t="s">
        <v>368</v>
      </c>
      <c r="C101" s="296">
        <v>4864983</v>
      </c>
      <c r="D101" s="119" t="s">
        <v>12</v>
      </c>
      <c r="E101" s="91" t="s">
        <v>325</v>
      </c>
      <c r="F101" s="391">
        <v>800</v>
      </c>
      <c r="G101" s="322">
        <v>972453</v>
      </c>
      <c r="H101" s="323">
        <v>972782</v>
      </c>
      <c r="I101" s="305">
        <f>G101-H101</f>
        <v>-329</v>
      </c>
      <c r="J101" s="305">
        <f>$F101*I101</f>
        <v>-263200</v>
      </c>
      <c r="K101" s="305">
        <f>J101/1000000</f>
        <v>-0.2632</v>
      </c>
      <c r="L101" s="322">
        <v>999748</v>
      </c>
      <c r="M101" s="323">
        <v>999760</v>
      </c>
      <c r="N101" s="305">
        <f>L101-M101</f>
        <v>-12</v>
      </c>
      <c r="O101" s="305">
        <f>$F101*N101</f>
        <v>-9600</v>
      </c>
      <c r="P101" s="305">
        <f>O101/1000000</f>
        <v>-0.0096</v>
      </c>
      <c r="Q101" s="436"/>
    </row>
    <row r="102" spans="1:17" ht="18">
      <c r="A102" s="439">
        <v>66</v>
      </c>
      <c r="B102" s="457" t="s">
        <v>378</v>
      </c>
      <c r="C102" s="296">
        <v>4864950</v>
      </c>
      <c r="D102" s="119" t="s">
        <v>12</v>
      </c>
      <c r="E102" s="91" t="s">
        <v>325</v>
      </c>
      <c r="F102" s="391">
        <v>2000</v>
      </c>
      <c r="G102" s="322">
        <v>996590</v>
      </c>
      <c r="H102" s="323">
        <v>996606</v>
      </c>
      <c r="I102" s="305">
        <f>G102-H102</f>
        <v>-16</v>
      </c>
      <c r="J102" s="305">
        <f>$F102*I102</f>
        <v>-32000</v>
      </c>
      <c r="K102" s="305">
        <f>J102/1000000</f>
        <v>-0.032</v>
      </c>
      <c r="L102" s="322">
        <v>1055</v>
      </c>
      <c r="M102" s="323">
        <v>1055</v>
      </c>
      <c r="N102" s="305">
        <f>L102-M102</f>
        <v>0</v>
      </c>
      <c r="O102" s="305">
        <f>$F102*N102</f>
        <v>0</v>
      </c>
      <c r="P102" s="305">
        <f>O102/1000000</f>
        <v>0</v>
      </c>
      <c r="Q102" s="436"/>
    </row>
    <row r="103" spans="2:17" ht="18">
      <c r="B103" s="290" t="s">
        <v>392</v>
      </c>
      <c r="C103" s="296"/>
      <c r="D103" s="119"/>
      <c r="E103" s="91"/>
      <c r="F103" s="317"/>
      <c r="G103" s="322"/>
      <c r="H103" s="323"/>
      <c r="I103" s="305"/>
      <c r="J103" s="305"/>
      <c r="K103" s="305"/>
      <c r="L103" s="322"/>
      <c r="M103" s="323"/>
      <c r="N103" s="305"/>
      <c r="O103" s="305"/>
      <c r="P103" s="305"/>
      <c r="Q103" s="436"/>
    </row>
    <row r="104" spans="1:17" ht="18">
      <c r="A104" s="439">
        <v>67</v>
      </c>
      <c r="B104" s="457" t="s">
        <v>393</v>
      </c>
      <c r="C104" s="296">
        <v>4864810</v>
      </c>
      <c r="D104" s="119" t="s">
        <v>12</v>
      </c>
      <c r="E104" s="91" t="s">
        <v>325</v>
      </c>
      <c r="F104" s="391">
        <v>200</v>
      </c>
      <c r="G104" s="322">
        <v>980621</v>
      </c>
      <c r="H104" s="323">
        <v>980622</v>
      </c>
      <c r="I104" s="323">
        <f>G104-H104</f>
        <v>-1</v>
      </c>
      <c r="J104" s="323">
        <f>$F104*I104</f>
        <v>-200</v>
      </c>
      <c r="K104" s="323">
        <f>J104/1000000</f>
        <v>-0.0002</v>
      </c>
      <c r="L104" s="322">
        <v>637</v>
      </c>
      <c r="M104" s="323">
        <v>377</v>
      </c>
      <c r="N104" s="323">
        <f>L104-M104</f>
        <v>260</v>
      </c>
      <c r="O104" s="323">
        <f>$F104*N104</f>
        <v>52000</v>
      </c>
      <c r="P104" s="324">
        <f>O104/1000000</f>
        <v>0.052</v>
      </c>
      <c r="Q104" s="436"/>
    </row>
    <row r="105" spans="1:17" s="469" customFormat="1" ht="18">
      <c r="A105" s="346">
        <v>68</v>
      </c>
      <c r="B105" s="673" t="s">
        <v>394</v>
      </c>
      <c r="C105" s="296">
        <v>4864901</v>
      </c>
      <c r="D105" s="119" t="s">
        <v>12</v>
      </c>
      <c r="E105" s="91" t="s">
        <v>325</v>
      </c>
      <c r="F105" s="317">
        <v>250</v>
      </c>
      <c r="G105" s="322">
        <v>998255</v>
      </c>
      <c r="H105" s="323">
        <v>998287</v>
      </c>
      <c r="I105" s="305">
        <f>G105-H105</f>
        <v>-32</v>
      </c>
      <c r="J105" s="305">
        <f>$F105*I105</f>
        <v>-8000</v>
      </c>
      <c r="K105" s="305">
        <f>J105/1000000</f>
        <v>-0.008</v>
      </c>
      <c r="L105" s="322">
        <v>383</v>
      </c>
      <c r="M105" s="323">
        <v>340</v>
      </c>
      <c r="N105" s="305">
        <f>L105-M105</f>
        <v>43</v>
      </c>
      <c r="O105" s="305">
        <f>$F105*N105</f>
        <v>10750</v>
      </c>
      <c r="P105" s="305">
        <f>O105/1000000</f>
        <v>0.01075</v>
      </c>
      <c r="Q105" s="436"/>
    </row>
    <row r="106" spans="1:17" s="469" customFormat="1" ht="18">
      <c r="A106" s="346"/>
      <c r="B106" s="328" t="s">
        <v>433</v>
      </c>
      <c r="C106" s="296"/>
      <c r="D106" s="119"/>
      <c r="E106" s="91"/>
      <c r="F106" s="317"/>
      <c r="G106" s="322"/>
      <c r="H106" s="323"/>
      <c r="I106" s="305"/>
      <c r="J106" s="305"/>
      <c r="K106" s="305"/>
      <c r="L106" s="322"/>
      <c r="M106" s="323"/>
      <c r="N106" s="305"/>
      <c r="O106" s="305"/>
      <c r="P106" s="305"/>
      <c r="Q106" s="436"/>
    </row>
    <row r="107" spans="1:17" s="469" customFormat="1" ht="18">
      <c r="A107" s="346">
        <v>69</v>
      </c>
      <c r="B107" s="673" t="s">
        <v>439</v>
      </c>
      <c r="C107" s="296">
        <v>4864960</v>
      </c>
      <c r="D107" s="119" t="s">
        <v>12</v>
      </c>
      <c r="E107" s="91" t="s">
        <v>325</v>
      </c>
      <c r="F107" s="317">
        <v>1000</v>
      </c>
      <c r="G107" s="322">
        <v>992803</v>
      </c>
      <c r="H107" s="323">
        <v>993029</v>
      </c>
      <c r="I107" s="323">
        <f>G107-H107</f>
        <v>-226</v>
      </c>
      <c r="J107" s="323">
        <f>$F107*I107</f>
        <v>-226000</v>
      </c>
      <c r="K107" s="323">
        <f>J107/1000000</f>
        <v>-0.226</v>
      </c>
      <c r="L107" s="322">
        <v>2211</v>
      </c>
      <c r="M107" s="323">
        <v>2218</v>
      </c>
      <c r="N107" s="323">
        <f>L107-M107</f>
        <v>-7</v>
      </c>
      <c r="O107" s="323">
        <f>$F107*N107</f>
        <v>-7000</v>
      </c>
      <c r="P107" s="324">
        <f>O107/1000000</f>
        <v>-0.007</v>
      </c>
      <c r="Q107" s="436"/>
    </row>
    <row r="108" spans="1:17" ht="18">
      <c r="A108" s="346">
        <v>70</v>
      </c>
      <c r="B108" s="673" t="s">
        <v>440</v>
      </c>
      <c r="C108" s="296">
        <v>5128441</v>
      </c>
      <c r="D108" s="119" t="s">
        <v>12</v>
      </c>
      <c r="E108" s="91" t="s">
        <v>325</v>
      </c>
      <c r="F108" s="521">
        <v>750</v>
      </c>
      <c r="G108" s="322">
        <v>1852</v>
      </c>
      <c r="H108" s="323">
        <v>1819</v>
      </c>
      <c r="I108" s="323">
        <f>G108-H108</f>
        <v>33</v>
      </c>
      <c r="J108" s="323">
        <f>$F108*I108</f>
        <v>24750</v>
      </c>
      <c r="K108" s="323">
        <f>J108/1000000</f>
        <v>0.02475</v>
      </c>
      <c r="L108" s="322">
        <v>3307</v>
      </c>
      <c r="M108" s="323">
        <v>3300</v>
      </c>
      <c r="N108" s="323">
        <f>L108-M108</f>
        <v>7</v>
      </c>
      <c r="O108" s="323">
        <f>$F108*N108</f>
        <v>5250</v>
      </c>
      <c r="P108" s="324">
        <f>O108/1000000</f>
        <v>0.00525</v>
      </c>
      <c r="Q108" s="436"/>
    </row>
    <row r="109" spans="2:92" s="472" customFormat="1" ht="15.75" thickBot="1">
      <c r="B109" s="712"/>
      <c r="G109" s="434"/>
      <c r="H109" s="435"/>
      <c r="I109" s="711"/>
      <c r="J109" s="711"/>
      <c r="K109" s="711"/>
      <c r="L109" s="434"/>
      <c r="M109" s="435"/>
      <c r="N109" s="711"/>
      <c r="O109" s="711"/>
      <c r="P109" s="711"/>
      <c r="Q109" s="572"/>
      <c r="R109" s="469"/>
      <c r="S109" s="469"/>
      <c r="T109" s="469"/>
      <c r="U109" s="469"/>
      <c r="V109" s="469"/>
      <c r="W109" s="469"/>
      <c r="X109" s="469"/>
      <c r="Y109" s="469"/>
      <c r="Z109" s="469"/>
      <c r="AA109" s="469"/>
      <c r="AB109" s="469"/>
      <c r="AC109" s="469"/>
      <c r="AD109" s="469"/>
      <c r="AE109" s="469"/>
      <c r="AF109" s="469"/>
      <c r="AG109" s="469"/>
      <c r="AH109" s="469"/>
      <c r="AI109" s="469"/>
      <c r="AJ109" s="469"/>
      <c r="AK109" s="469"/>
      <c r="AL109" s="469"/>
      <c r="AM109" s="469"/>
      <c r="AN109" s="469"/>
      <c r="AO109" s="469"/>
      <c r="AP109" s="469"/>
      <c r="AQ109" s="469"/>
      <c r="AR109" s="469"/>
      <c r="AS109" s="469"/>
      <c r="AT109" s="469"/>
      <c r="AU109" s="469"/>
      <c r="AV109" s="469"/>
      <c r="AW109" s="469"/>
      <c r="AX109" s="469"/>
      <c r="AY109" s="469"/>
      <c r="AZ109" s="469"/>
      <c r="BA109" s="469"/>
      <c r="BB109" s="469"/>
      <c r="BC109" s="469"/>
      <c r="BD109" s="469"/>
      <c r="BE109" s="469"/>
      <c r="BF109" s="469"/>
      <c r="BG109" s="469"/>
      <c r="BH109" s="469"/>
      <c r="BI109" s="469"/>
      <c r="BJ109" s="469"/>
      <c r="BK109" s="469"/>
      <c r="BL109" s="469"/>
      <c r="BM109" s="469"/>
      <c r="BN109" s="469"/>
      <c r="BO109" s="469"/>
      <c r="BP109" s="469"/>
      <c r="BQ109" s="469"/>
      <c r="BR109" s="469"/>
      <c r="BS109" s="469"/>
      <c r="BT109" s="469"/>
      <c r="BU109" s="469"/>
      <c r="BV109" s="469"/>
      <c r="BW109" s="469"/>
      <c r="BX109" s="469"/>
      <c r="BY109" s="469"/>
      <c r="BZ109" s="469"/>
      <c r="CA109" s="469"/>
      <c r="CB109" s="469"/>
      <c r="CC109" s="469"/>
      <c r="CD109" s="469"/>
      <c r="CE109" s="469"/>
      <c r="CF109" s="469"/>
      <c r="CG109" s="469"/>
      <c r="CH109" s="469"/>
      <c r="CI109" s="469"/>
      <c r="CJ109" s="469"/>
      <c r="CK109" s="469"/>
      <c r="CL109" s="469"/>
      <c r="CM109" s="469"/>
      <c r="CN109" s="469"/>
    </row>
    <row r="110" spans="2:16" ht="18.75" thickTop="1">
      <c r="B110" s="146" t="s">
        <v>222</v>
      </c>
      <c r="G110" s="323"/>
      <c r="H110" s="323"/>
      <c r="I110" s="521"/>
      <c r="J110" s="521"/>
      <c r="K110" s="405">
        <f>SUM(K7:K109)</f>
        <v>-14.551449889999999</v>
      </c>
      <c r="L110" s="323"/>
      <c r="M110" s="323"/>
      <c r="N110" s="521"/>
      <c r="O110" s="521"/>
      <c r="P110" s="405">
        <f>SUM(P7:P109)</f>
        <v>-4.3271403600000005</v>
      </c>
    </row>
    <row r="111" spans="2:16" ht="15">
      <c r="B111" s="15"/>
      <c r="G111" s="323"/>
      <c r="H111" s="323"/>
      <c r="I111" s="521"/>
      <c r="J111" s="521"/>
      <c r="K111" s="521"/>
      <c r="L111" s="323"/>
      <c r="M111" s="323"/>
      <c r="N111" s="521"/>
      <c r="O111" s="521"/>
      <c r="P111" s="521"/>
    </row>
    <row r="112" spans="2:16" ht="15">
      <c r="B112" s="15"/>
      <c r="G112" s="323"/>
      <c r="H112" s="323"/>
      <c r="I112" s="521"/>
      <c r="J112" s="521"/>
      <c r="K112" s="521"/>
      <c r="L112" s="323"/>
      <c r="M112" s="323"/>
      <c r="N112" s="521"/>
      <c r="O112" s="521"/>
      <c r="P112" s="521"/>
    </row>
    <row r="113" spans="2:16" ht="15">
      <c r="B113" s="15"/>
      <c r="G113" s="323"/>
      <c r="H113" s="323"/>
      <c r="I113" s="521"/>
      <c r="J113" s="521"/>
      <c r="K113" s="521"/>
      <c r="L113" s="323"/>
      <c r="M113" s="323"/>
      <c r="N113" s="521"/>
      <c r="O113" s="521"/>
      <c r="P113" s="521"/>
    </row>
    <row r="114" spans="2:16" ht="15">
      <c r="B114" s="15"/>
      <c r="G114" s="323"/>
      <c r="H114" s="323"/>
      <c r="I114" s="521"/>
      <c r="J114" s="521"/>
      <c r="K114" s="521"/>
      <c r="L114" s="323"/>
      <c r="M114" s="323"/>
      <c r="N114" s="521"/>
      <c r="O114" s="521"/>
      <c r="P114" s="521"/>
    </row>
    <row r="115" spans="2:16" ht="15">
      <c r="B115" s="15"/>
      <c r="G115" s="323"/>
      <c r="H115" s="323"/>
      <c r="I115" s="521"/>
      <c r="J115" s="521"/>
      <c r="K115" s="521"/>
      <c r="L115" s="323"/>
      <c r="M115" s="323"/>
      <c r="N115" s="521"/>
      <c r="O115" s="521"/>
      <c r="P115" s="521"/>
    </row>
    <row r="116" spans="1:16" ht="15.75">
      <c r="A116" s="14"/>
      <c r="G116" s="323"/>
      <c r="H116" s="323"/>
      <c r="I116" s="521"/>
      <c r="J116" s="521"/>
      <c r="K116" s="521"/>
      <c r="L116" s="323"/>
      <c r="M116" s="323"/>
      <c r="N116" s="521"/>
      <c r="O116" s="521"/>
      <c r="P116" s="521"/>
    </row>
    <row r="117" spans="1:17" ht="24" thickBot="1">
      <c r="A117" s="176" t="s">
        <v>221</v>
      </c>
      <c r="G117" s="323"/>
      <c r="H117" s="323"/>
      <c r="I117" s="78" t="s">
        <v>374</v>
      </c>
      <c r="J117" s="469"/>
      <c r="K117" s="469"/>
      <c r="L117" s="323"/>
      <c r="M117" s="323"/>
      <c r="N117" s="78" t="s">
        <v>375</v>
      </c>
      <c r="O117" s="469"/>
      <c r="P117" s="469"/>
      <c r="Q117" s="522" t="str">
        <f>Q1</f>
        <v>JUNE-2020</v>
      </c>
    </row>
    <row r="118" spans="1:17" ht="39" customHeight="1" thickBot="1" thickTop="1">
      <c r="A118" s="513" t="s">
        <v>8</v>
      </c>
      <c r="B118" s="491" t="s">
        <v>9</v>
      </c>
      <c r="C118" s="492" t="s">
        <v>1</v>
      </c>
      <c r="D118" s="492" t="s">
        <v>2</v>
      </c>
      <c r="E118" s="492" t="s">
        <v>3</v>
      </c>
      <c r="F118" s="492" t="s">
        <v>10</v>
      </c>
      <c r="G118" s="490" t="str">
        <f>G5</f>
        <v>FINAL READING 30/06/2020</v>
      </c>
      <c r="H118" s="492" t="str">
        <f>H5</f>
        <v>INTIAL READING 01/06/2020</v>
      </c>
      <c r="I118" s="492" t="s">
        <v>4</v>
      </c>
      <c r="J118" s="492" t="s">
        <v>5</v>
      </c>
      <c r="K118" s="514" t="s">
        <v>6</v>
      </c>
      <c r="L118" s="490" t="str">
        <f>L5</f>
        <v>FINAL READING 30/06/2020</v>
      </c>
      <c r="M118" s="492" t="str">
        <f>M5</f>
        <v>INTIAL READING 01/06/2020</v>
      </c>
      <c r="N118" s="492" t="s">
        <v>4</v>
      </c>
      <c r="O118" s="492" t="s">
        <v>5</v>
      </c>
      <c r="P118" s="514" t="s">
        <v>6</v>
      </c>
      <c r="Q118" s="514" t="s">
        <v>288</v>
      </c>
    </row>
    <row r="119" spans="1:16" ht="7.5" customHeight="1" hidden="1" thickBot="1" thickTop="1">
      <c r="A119" s="12"/>
      <c r="B119" s="11"/>
      <c r="C119" s="10"/>
      <c r="D119" s="10"/>
      <c r="E119" s="10"/>
      <c r="F119" s="10"/>
      <c r="G119" s="323"/>
      <c r="H119" s="323"/>
      <c r="I119" s="521"/>
      <c r="J119" s="521"/>
      <c r="K119" s="521"/>
      <c r="L119" s="323"/>
      <c r="M119" s="323"/>
      <c r="N119" s="521"/>
      <c r="O119" s="521"/>
      <c r="P119" s="521"/>
    </row>
    <row r="120" spans="1:17" ht="15.75" customHeight="1" thickTop="1">
      <c r="A120" s="319"/>
      <c r="B120" s="320" t="s">
        <v>26</v>
      </c>
      <c r="C120" s="308"/>
      <c r="D120" s="302"/>
      <c r="E120" s="302"/>
      <c r="F120" s="302"/>
      <c r="G120" s="323"/>
      <c r="H120" s="323"/>
      <c r="I120" s="524"/>
      <c r="J120" s="524"/>
      <c r="K120" s="525"/>
      <c r="L120" s="323"/>
      <c r="M120" s="323"/>
      <c r="N120" s="524"/>
      <c r="O120" s="524"/>
      <c r="P120" s="525"/>
      <c r="Q120" s="520"/>
    </row>
    <row r="121" spans="1:17" ht="15.75" customHeight="1">
      <c r="A121" s="307">
        <v>1</v>
      </c>
      <c r="B121" s="326" t="s">
        <v>75</v>
      </c>
      <c r="C121" s="317">
        <v>5295192</v>
      </c>
      <c r="D121" s="310" t="s">
        <v>12</v>
      </c>
      <c r="E121" s="310" t="s">
        <v>325</v>
      </c>
      <c r="F121" s="317">
        <v>-100</v>
      </c>
      <c r="G121" s="322">
        <v>15325</v>
      </c>
      <c r="H121" s="323">
        <v>15325</v>
      </c>
      <c r="I121" s="323">
        <f>G121-H121</f>
        <v>0</v>
      </c>
      <c r="J121" s="323">
        <f>$F121*I121</f>
        <v>0</v>
      </c>
      <c r="K121" s="324">
        <f>J121/1000000</f>
        <v>0</v>
      </c>
      <c r="L121" s="323">
        <v>122449</v>
      </c>
      <c r="M121" s="323">
        <v>120210</v>
      </c>
      <c r="N121" s="323">
        <f>L121-M121</f>
        <v>2239</v>
      </c>
      <c r="O121" s="323">
        <f>$F121*N121</f>
        <v>-223900</v>
      </c>
      <c r="P121" s="324">
        <f>O121/1000000</f>
        <v>-0.2239</v>
      </c>
      <c r="Q121" s="436"/>
    </row>
    <row r="122" spans="1:17" ht="16.5">
      <c r="A122" s="307"/>
      <c r="B122" s="327" t="s">
        <v>38</v>
      </c>
      <c r="C122" s="317"/>
      <c r="D122" s="330"/>
      <c r="E122" s="330"/>
      <c r="F122" s="317"/>
      <c r="G122" s="322"/>
      <c r="H122" s="323"/>
      <c r="I122" s="323"/>
      <c r="J122" s="323"/>
      <c r="K122" s="324"/>
      <c r="L122" s="323"/>
      <c r="M122" s="323"/>
      <c r="N122" s="323"/>
      <c r="O122" s="323"/>
      <c r="P122" s="324"/>
      <c r="Q122" s="436"/>
    </row>
    <row r="123" spans="1:17" ht="16.5">
      <c r="A123" s="307">
        <v>2</v>
      </c>
      <c r="B123" s="326" t="s">
        <v>39</v>
      </c>
      <c r="C123" s="317">
        <v>4864787</v>
      </c>
      <c r="D123" s="329" t="s">
        <v>12</v>
      </c>
      <c r="E123" s="310" t="s">
        <v>325</v>
      </c>
      <c r="F123" s="317">
        <v>-800</v>
      </c>
      <c r="G123" s="322">
        <v>328</v>
      </c>
      <c r="H123" s="323">
        <v>267</v>
      </c>
      <c r="I123" s="323">
        <f>G123-H123</f>
        <v>61</v>
      </c>
      <c r="J123" s="323">
        <f>$F123*I123</f>
        <v>-48800</v>
      </c>
      <c r="K123" s="324">
        <f>J123/1000000</f>
        <v>-0.0488</v>
      </c>
      <c r="L123" s="323">
        <v>627</v>
      </c>
      <c r="M123" s="323">
        <v>547</v>
      </c>
      <c r="N123" s="323">
        <f>L123-M123</f>
        <v>80</v>
      </c>
      <c r="O123" s="323">
        <f>$F123*N123</f>
        <v>-64000</v>
      </c>
      <c r="P123" s="324">
        <f>O123/1000000</f>
        <v>-0.064</v>
      </c>
      <c r="Q123" s="436"/>
    </row>
    <row r="124" spans="1:17" ht="15.75" customHeight="1">
      <c r="A124" s="307"/>
      <c r="B124" s="327" t="s">
        <v>18</v>
      </c>
      <c r="C124" s="317"/>
      <c r="D124" s="329"/>
      <c r="E124" s="310"/>
      <c r="F124" s="317"/>
      <c r="G124" s="322"/>
      <c r="H124" s="323"/>
      <c r="I124" s="323"/>
      <c r="J124" s="323"/>
      <c r="K124" s="324"/>
      <c r="L124" s="323"/>
      <c r="M124" s="323"/>
      <c r="N124" s="323"/>
      <c r="O124" s="323"/>
      <c r="P124" s="324"/>
      <c r="Q124" s="436"/>
    </row>
    <row r="125" spans="1:17" ht="16.5">
      <c r="A125" s="307">
        <v>3</v>
      </c>
      <c r="B125" s="326" t="s">
        <v>19</v>
      </c>
      <c r="C125" s="317">
        <v>4864831</v>
      </c>
      <c r="D125" s="329" t="s">
        <v>12</v>
      </c>
      <c r="E125" s="310" t="s">
        <v>325</v>
      </c>
      <c r="F125" s="317">
        <v>-1000</v>
      </c>
      <c r="G125" s="322">
        <v>821</v>
      </c>
      <c r="H125" s="323">
        <v>821</v>
      </c>
      <c r="I125" s="323">
        <f>G125-H125</f>
        <v>0</v>
      </c>
      <c r="J125" s="323">
        <f>$F125*I125</f>
        <v>0</v>
      </c>
      <c r="K125" s="324">
        <f>J125/1000000</f>
        <v>0</v>
      </c>
      <c r="L125" s="323">
        <v>98</v>
      </c>
      <c r="M125" s="323">
        <v>143</v>
      </c>
      <c r="N125" s="323">
        <f>L125-M125</f>
        <v>-45</v>
      </c>
      <c r="O125" s="323">
        <f>$F125*N125</f>
        <v>45000</v>
      </c>
      <c r="P125" s="324">
        <f>O125/1000000</f>
        <v>0.045</v>
      </c>
      <c r="Q125" s="737"/>
    </row>
    <row r="126" spans="1:17" ht="16.5">
      <c r="A126" s="307">
        <v>4</v>
      </c>
      <c r="B126" s="326" t="s">
        <v>20</v>
      </c>
      <c r="C126" s="317">
        <v>4864825</v>
      </c>
      <c r="D126" s="329" t="s">
        <v>12</v>
      </c>
      <c r="E126" s="310" t="s">
        <v>325</v>
      </c>
      <c r="F126" s="317">
        <v>-133.33</v>
      </c>
      <c r="G126" s="322">
        <v>6546</v>
      </c>
      <c r="H126" s="323">
        <v>6546</v>
      </c>
      <c r="I126" s="323">
        <f>G126-H126</f>
        <v>0</v>
      </c>
      <c r="J126" s="323">
        <f>$F126*I126</f>
        <v>0</v>
      </c>
      <c r="K126" s="324">
        <f>J126/1000000</f>
        <v>0</v>
      </c>
      <c r="L126" s="323">
        <v>1637</v>
      </c>
      <c r="M126" s="323">
        <v>370</v>
      </c>
      <c r="N126" s="323">
        <f>L126-M126</f>
        <v>1267</v>
      </c>
      <c r="O126" s="323">
        <f>$F126*N126</f>
        <v>-168929.11000000002</v>
      </c>
      <c r="P126" s="324">
        <f>O126/1000000</f>
        <v>-0.16892911000000002</v>
      </c>
      <c r="Q126" s="436"/>
    </row>
    <row r="127" spans="1:17" ht="16.5">
      <c r="A127" s="526"/>
      <c r="B127" s="527" t="s">
        <v>45</v>
      </c>
      <c r="C127" s="306"/>
      <c r="D127" s="310"/>
      <c r="E127" s="310"/>
      <c r="F127" s="528"/>
      <c r="G127" s="322"/>
      <c r="H127" s="323"/>
      <c r="I127" s="323"/>
      <c r="J127" s="323"/>
      <c r="K127" s="324"/>
      <c r="L127" s="323"/>
      <c r="M127" s="323"/>
      <c r="N127" s="323"/>
      <c r="O127" s="323"/>
      <c r="P127" s="324"/>
      <c r="Q127" s="436"/>
    </row>
    <row r="128" spans="1:17" ht="16.5">
      <c r="A128" s="307">
        <v>5</v>
      </c>
      <c r="B128" s="473" t="s">
        <v>46</v>
      </c>
      <c r="C128" s="317">
        <v>4865149</v>
      </c>
      <c r="D128" s="330" t="s">
        <v>12</v>
      </c>
      <c r="E128" s="310" t="s">
        <v>325</v>
      </c>
      <c r="F128" s="317">
        <v>-187.5</v>
      </c>
      <c r="G128" s="322">
        <v>997459</v>
      </c>
      <c r="H128" s="323">
        <v>997424</v>
      </c>
      <c r="I128" s="323">
        <f>G128-H128</f>
        <v>35</v>
      </c>
      <c r="J128" s="323">
        <f>$F128*I128</f>
        <v>-6562.5</v>
      </c>
      <c r="K128" s="324">
        <f>J128/1000000</f>
        <v>-0.0065625</v>
      </c>
      <c r="L128" s="323">
        <v>999947</v>
      </c>
      <c r="M128" s="323">
        <v>999954</v>
      </c>
      <c r="N128" s="323">
        <f>L128-M128</f>
        <v>-7</v>
      </c>
      <c r="O128" s="323">
        <f>$F128*N128</f>
        <v>1312.5</v>
      </c>
      <c r="P128" s="324">
        <f>O128/1000000</f>
        <v>0.0013125</v>
      </c>
      <c r="Q128" s="466"/>
    </row>
    <row r="129" spans="1:17" ht="16.5">
      <c r="A129" s="307"/>
      <c r="B129" s="327" t="s">
        <v>34</v>
      </c>
      <c r="C129" s="317"/>
      <c r="D129" s="330"/>
      <c r="E129" s="310"/>
      <c r="F129" s="317"/>
      <c r="G129" s="322"/>
      <c r="H129" s="323"/>
      <c r="I129" s="323"/>
      <c r="J129" s="323"/>
      <c r="K129" s="324"/>
      <c r="L129" s="323"/>
      <c r="M129" s="323"/>
      <c r="N129" s="323"/>
      <c r="O129" s="323"/>
      <c r="P129" s="324"/>
      <c r="Q129" s="436"/>
    </row>
    <row r="130" spans="1:17" ht="16.5">
      <c r="A130" s="307">
        <v>6</v>
      </c>
      <c r="B130" s="326" t="s">
        <v>339</v>
      </c>
      <c r="C130" s="317">
        <v>5128439</v>
      </c>
      <c r="D130" s="329" t="s">
        <v>12</v>
      </c>
      <c r="E130" s="310" t="s">
        <v>325</v>
      </c>
      <c r="F130" s="317">
        <v>-800</v>
      </c>
      <c r="G130" s="322">
        <v>921567</v>
      </c>
      <c r="H130" s="323">
        <v>921917</v>
      </c>
      <c r="I130" s="323">
        <f>G130-H130</f>
        <v>-350</v>
      </c>
      <c r="J130" s="323">
        <f>$F130*I130</f>
        <v>280000</v>
      </c>
      <c r="K130" s="324">
        <f>J130/1000000</f>
        <v>0.28</v>
      </c>
      <c r="L130" s="323">
        <v>997983</v>
      </c>
      <c r="M130" s="323">
        <v>998082</v>
      </c>
      <c r="N130" s="323">
        <f>L130-M130</f>
        <v>-99</v>
      </c>
      <c r="O130" s="323">
        <f>$F130*N130</f>
        <v>79200</v>
      </c>
      <c r="P130" s="324">
        <f>O130/1000000</f>
        <v>0.0792</v>
      </c>
      <c r="Q130" s="436"/>
    </row>
    <row r="131" spans="1:17" ht="16.5">
      <c r="A131" s="307"/>
      <c r="B131" s="328" t="s">
        <v>362</v>
      </c>
      <c r="C131" s="317"/>
      <c r="D131" s="329"/>
      <c r="E131" s="310"/>
      <c r="F131" s="317"/>
      <c r="G131" s="322"/>
      <c r="H131" s="323"/>
      <c r="I131" s="323"/>
      <c r="J131" s="323"/>
      <c r="K131" s="324"/>
      <c r="L131" s="323"/>
      <c r="M131" s="323"/>
      <c r="N131" s="323"/>
      <c r="O131" s="323"/>
      <c r="P131" s="324"/>
      <c r="Q131" s="436"/>
    </row>
    <row r="132" spans="1:17" s="310" customFormat="1" ht="15">
      <c r="A132" s="330">
        <v>7</v>
      </c>
      <c r="B132" s="738" t="s">
        <v>367</v>
      </c>
      <c r="C132" s="346">
        <v>4864971</v>
      </c>
      <c r="D132" s="329" t="s">
        <v>12</v>
      </c>
      <c r="E132" s="310" t="s">
        <v>325</v>
      </c>
      <c r="F132" s="329">
        <v>800</v>
      </c>
      <c r="G132" s="322">
        <v>0</v>
      </c>
      <c r="H132" s="323">
        <v>0</v>
      </c>
      <c r="I132" s="330">
        <f>G132-H132</f>
        <v>0</v>
      </c>
      <c r="J132" s="330">
        <f>$F132*I132</f>
        <v>0</v>
      </c>
      <c r="K132" s="330">
        <f>J132/1000000</f>
        <v>0</v>
      </c>
      <c r="L132" s="322">
        <v>999495</v>
      </c>
      <c r="M132" s="323">
        <v>999495</v>
      </c>
      <c r="N132" s="330">
        <f>L132-M132</f>
        <v>0</v>
      </c>
      <c r="O132" s="330">
        <f>$F132*N132</f>
        <v>0</v>
      </c>
      <c r="P132" s="330">
        <f>O132/1000000</f>
        <v>0</v>
      </c>
      <c r="Q132" s="459"/>
    </row>
    <row r="133" spans="1:17" s="636" customFormat="1" ht="18" customHeight="1">
      <c r="A133" s="342"/>
      <c r="B133" s="732" t="s">
        <v>430</v>
      </c>
      <c r="C133" s="346"/>
      <c r="D133" s="329"/>
      <c r="E133" s="310"/>
      <c r="F133" s="329"/>
      <c r="G133" s="322"/>
      <c r="H133" s="323"/>
      <c r="I133" s="330"/>
      <c r="J133" s="330"/>
      <c r="K133" s="330"/>
      <c r="L133" s="322"/>
      <c r="M133" s="323"/>
      <c r="N133" s="330"/>
      <c r="O133" s="330"/>
      <c r="P133" s="330"/>
      <c r="Q133" s="459"/>
    </row>
    <row r="134" spans="1:17" s="636" customFormat="1" ht="15">
      <c r="A134" s="342">
        <v>8</v>
      </c>
      <c r="B134" s="738" t="s">
        <v>431</v>
      </c>
      <c r="C134" s="346">
        <v>4864952</v>
      </c>
      <c r="D134" s="329" t="s">
        <v>12</v>
      </c>
      <c r="E134" s="310" t="s">
        <v>325</v>
      </c>
      <c r="F134" s="329">
        <v>-625</v>
      </c>
      <c r="G134" s="322">
        <v>989683</v>
      </c>
      <c r="H134" s="323">
        <v>989713</v>
      </c>
      <c r="I134" s="330">
        <f>G134-H134</f>
        <v>-30</v>
      </c>
      <c r="J134" s="330">
        <f>$F134*I134</f>
        <v>18750</v>
      </c>
      <c r="K134" s="330">
        <f>J134/1000000</f>
        <v>0.01875</v>
      </c>
      <c r="L134" s="322">
        <v>999993</v>
      </c>
      <c r="M134" s="323">
        <v>999990</v>
      </c>
      <c r="N134" s="330">
        <f>L134-M134</f>
        <v>3</v>
      </c>
      <c r="O134" s="330">
        <f>$F134*N134</f>
        <v>-1875</v>
      </c>
      <c r="P134" s="330">
        <f>O134/1000000</f>
        <v>-0.001875</v>
      </c>
      <c r="Q134" s="459"/>
    </row>
    <row r="135" spans="1:17" s="636" customFormat="1" ht="15">
      <c r="A135" s="342">
        <v>9</v>
      </c>
      <c r="B135" s="738" t="s">
        <v>431</v>
      </c>
      <c r="C135" s="346">
        <v>5129958</v>
      </c>
      <c r="D135" s="329" t="s">
        <v>12</v>
      </c>
      <c r="E135" s="310" t="s">
        <v>325</v>
      </c>
      <c r="F135" s="329">
        <v>-625</v>
      </c>
      <c r="G135" s="322">
        <v>990782</v>
      </c>
      <c r="H135" s="323">
        <v>990858</v>
      </c>
      <c r="I135" s="330">
        <f>G135-H135</f>
        <v>-76</v>
      </c>
      <c r="J135" s="330">
        <f>$F135*I135</f>
        <v>47500</v>
      </c>
      <c r="K135" s="330">
        <f>J135/1000000</f>
        <v>0.0475</v>
      </c>
      <c r="L135" s="322">
        <v>999843</v>
      </c>
      <c r="M135" s="323">
        <v>999844</v>
      </c>
      <c r="N135" s="330">
        <f>L135-M135</f>
        <v>-1</v>
      </c>
      <c r="O135" s="330">
        <f>$F135*N135</f>
        <v>625</v>
      </c>
      <c r="P135" s="330">
        <f>O135/1000000</f>
        <v>0.000625</v>
      </c>
      <c r="Q135" s="459"/>
    </row>
    <row r="136" spans="1:17" s="636" customFormat="1" ht="15.75">
      <c r="A136" s="342"/>
      <c r="B136" s="732" t="s">
        <v>433</v>
      </c>
      <c r="C136" s="346"/>
      <c r="D136" s="329"/>
      <c r="E136" s="310"/>
      <c r="F136" s="329"/>
      <c r="G136" s="322"/>
      <c r="H136" s="323"/>
      <c r="I136" s="330"/>
      <c r="J136" s="330"/>
      <c r="K136" s="330"/>
      <c r="L136" s="322"/>
      <c r="M136" s="323"/>
      <c r="N136" s="330"/>
      <c r="O136" s="330"/>
      <c r="P136" s="330"/>
      <c r="Q136" s="459"/>
    </row>
    <row r="137" spans="1:17" s="636" customFormat="1" ht="15">
      <c r="A137" s="342">
        <v>10</v>
      </c>
      <c r="B137" s="738" t="s">
        <v>434</v>
      </c>
      <c r="C137" s="346">
        <v>4865158</v>
      </c>
      <c r="D137" s="329" t="s">
        <v>12</v>
      </c>
      <c r="E137" s="310" t="s">
        <v>325</v>
      </c>
      <c r="F137" s="329">
        <v>-200</v>
      </c>
      <c r="G137" s="322">
        <v>997021</v>
      </c>
      <c r="H137" s="323">
        <v>997143</v>
      </c>
      <c r="I137" s="330">
        <f>G137-H137</f>
        <v>-122</v>
      </c>
      <c r="J137" s="330">
        <f>$F137*I137</f>
        <v>24400</v>
      </c>
      <c r="K137" s="330">
        <f>J137/1000000</f>
        <v>0.0244</v>
      </c>
      <c r="L137" s="322">
        <v>14496</v>
      </c>
      <c r="M137" s="323">
        <v>14464</v>
      </c>
      <c r="N137" s="330">
        <f>L137-M137</f>
        <v>32</v>
      </c>
      <c r="O137" s="330">
        <f>$F137*N137</f>
        <v>-6400</v>
      </c>
      <c r="P137" s="330">
        <f>O137/1000000</f>
        <v>-0.0064</v>
      </c>
      <c r="Q137" s="459"/>
    </row>
    <row r="138" spans="1:17" s="636" customFormat="1" ht="15">
      <c r="A138" s="342">
        <v>11</v>
      </c>
      <c r="B138" s="738" t="s">
        <v>435</v>
      </c>
      <c r="C138" s="346">
        <v>4864816</v>
      </c>
      <c r="D138" s="329" t="s">
        <v>12</v>
      </c>
      <c r="E138" s="310" t="s">
        <v>325</v>
      </c>
      <c r="F138" s="329">
        <v>-187.5</v>
      </c>
      <c r="G138" s="322">
        <v>993733</v>
      </c>
      <c r="H138" s="323">
        <v>993932</v>
      </c>
      <c r="I138" s="330">
        <f>G138-H138</f>
        <v>-199</v>
      </c>
      <c r="J138" s="330">
        <f>$F138*I138</f>
        <v>37312.5</v>
      </c>
      <c r="K138" s="330">
        <f>J138/1000000</f>
        <v>0.0373125</v>
      </c>
      <c r="L138" s="322">
        <v>5448</v>
      </c>
      <c r="M138" s="323">
        <v>5456</v>
      </c>
      <c r="N138" s="330">
        <f>L138-M138</f>
        <v>-8</v>
      </c>
      <c r="O138" s="330">
        <f>$F138*N138</f>
        <v>1500</v>
      </c>
      <c r="P138" s="330">
        <f>O138/1000000</f>
        <v>0.0015</v>
      </c>
      <c r="Q138" s="459"/>
    </row>
    <row r="139" spans="1:17" s="636" customFormat="1" ht="15">
      <c r="A139" s="342">
        <v>12</v>
      </c>
      <c r="B139" s="738" t="s">
        <v>436</v>
      </c>
      <c r="C139" s="346">
        <v>4864808</v>
      </c>
      <c r="D139" s="329" t="s">
        <v>12</v>
      </c>
      <c r="E139" s="310" t="s">
        <v>325</v>
      </c>
      <c r="F139" s="329">
        <v>-187.5</v>
      </c>
      <c r="G139" s="322">
        <v>992516</v>
      </c>
      <c r="H139" s="323">
        <v>992703</v>
      </c>
      <c r="I139" s="330">
        <f>G139-H139</f>
        <v>-187</v>
      </c>
      <c r="J139" s="330">
        <f>$F139*I139</f>
        <v>35062.5</v>
      </c>
      <c r="K139" s="330">
        <f>J139/1000000</f>
        <v>0.0350625</v>
      </c>
      <c r="L139" s="322">
        <v>4053</v>
      </c>
      <c r="M139" s="323">
        <v>4034</v>
      </c>
      <c r="N139" s="330">
        <f>L139-M139</f>
        <v>19</v>
      </c>
      <c r="O139" s="330">
        <f>$F139*N139</f>
        <v>-3562.5</v>
      </c>
      <c r="P139" s="330">
        <f>O139/1000000</f>
        <v>-0.0035625</v>
      </c>
      <c r="Q139" s="459"/>
    </row>
    <row r="140" spans="1:17" s="636" customFormat="1" ht="15">
      <c r="A140" s="342">
        <v>13</v>
      </c>
      <c r="B140" s="738" t="s">
        <v>437</v>
      </c>
      <c r="C140" s="346">
        <v>4865005</v>
      </c>
      <c r="D140" s="329" t="s">
        <v>12</v>
      </c>
      <c r="E140" s="310" t="s">
        <v>325</v>
      </c>
      <c r="F140" s="329">
        <v>-250</v>
      </c>
      <c r="G140" s="322">
        <v>3330</v>
      </c>
      <c r="H140" s="323">
        <v>3131</v>
      </c>
      <c r="I140" s="330">
        <f>G140-H140</f>
        <v>199</v>
      </c>
      <c r="J140" s="330">
        <f>$F140*I140</f>
        <v>-49750</v>
      </c>
      <c r="K140" s="330">
        <f>J140/1000000</f>
        <v>-0.04975</v>
      </c>
      <c r="L140" s="322">
        <v>7981</v>
      </c>
      <c r="M140" s="323">
        <v>7914</v>
      </c>
      <c r="N140" s="330">
        <f>L140-M140</f>
        <v>67</v>
      </c>
      <c r="O140" s="330">
        <f>$F140*N140</f>
        <v>-16750</v>
      </c>
      <c r="P140" s="330">
        <f>O140/1000000</f>
        <v>-0.01675</v>
      </c>
      <c r="Q140" s="459"/>
    </row>
    <row r="141" spans="1:17" s="735" customFormat="1" ht="15.75" thickBot="1">
      <c r="A141" s="672">
        <v>14</v>
      </c>
      <c r="B141" s="733" t="s">
        <v>438</v>
      </c>
      <c r="C141" s="734">
        <v>4864822</v>
      </c>
      <c r="D141" s="739" t="s">
        <v>12</v>
      </c>
      <c r="E141" s="735" t="s">
        <v>325</v>
      </c>
      <c r="F141" s="734">
        <v>-100</v>
      </c>
      <c r="G141" s="434">
        <v>996144</v>
      </c>
      <c r="H141" s="435">
        <v>995899</v>
      </c>
      <c r="I141" s="734">
        <f>G141-H141</f>
        <v>245</v>
      </c>
      <c r="J141" s="734">
        <f>$F141*I141</f>
        <v>-24500</v>
      </c>
      <c r="K141" s="734">
        <f>J141/1000000</f>
        <v>-0.0245</v>
      </c>
      <c r="L141" s="434">
        <v>29054</v>
      </c>
      <c r="M141" s="435">
        <v>28669</v>
      </c>
      <c r="N141" s="734">
        <f>L141-M141</f>
        <v>385</v>
      </c>
      <c r="O141" s="734">
        <f>$F141*N141</f>
        <v>-38500</v>
      </c>
      <c r="P141" s="734">
        <f>O141/1000000</f>
        <v>-0.0385</v>
      </c>
      <c r="Q141" s="740"/>
    </row>
    <row r="142" ht="15.75" thickTop="1">
      <c r="L142" s="323"/>
    </row>
    <row r="143" spans="2:16" ht="18">
      <c r="B143" s="300" t="s">
        <v>289</v>
      </c>
      <c r="K143" s="147">
        <f>SUM(K121:K142)</f>
        <v>0.3134125</v>
      </c>
      <c r="P143" s="147">
        <f>SUM(P121:P142)</f>
        <v>-0.39627911000000005</v>
      </c>
    </row>
    <row r="144" spans="11:16" ht="15.75">
      <c r="K144" s="83"/>
      <c r="P144" s="83"/>
    </row>
    <row r="145" spans="11:16" ht="15.75">
      <c r="K145" s="83"/>
      <c r="P145" s="83"/>
    </row>
    <row r="146" spans="11:16" ht="15.75">
      <c r="K146" s="83"/>
      <c r="P146" s="83"/>
    </row>
    <row r="147" spans="11:16" ht="15.75">
      <c r="K147" s="83"/>
      <c r="P147" s="83"/>
    </row>
    <row r="148" spans="11:16" ht="15.75">
      <c r="K148" s="83"/>
      <c r="P148" s="83"/>
    </row>
    <row r="149" ht="13.5" thickBot="1"/>
    <row r="150" spans="1:17" ht="31.5" customHeight="1">
      <c r="A150" s="133" t="s">
        <v>224</v>
      </c>
      <c r="B150" s="134"/>
      <c r="C150" s="134"/>
      <c r="D150" s="135"/>
      <c r="E150" s="136"/>
      <c r="F150" s="135"/>
      <c r="G150" s="135"/>
      <c r="H150" s="134"/>
      <c r="I150" s="137"/>
      <c r="J150" s="138"/>
      <c r="K150" s="139"/>
      <c r="L150" s="531"/>
      <c r="M150" s="531"/>
      <c r="N150" s="531"/>
      <c r="O150" s="531"/>
      <c r="P150" s="531"/>
      <c r="Q150" s="532"/>
    </row>
    <row r="151" spans="1:17" ht="28.5" customHeight="1">
      <c r="A151" s="140" t="s">
        <v>286</v>
      </c>
      <c r="B151" s="80"/>
      <c r="C151" s="80"/>
      <c r="D151" s="80"/>
      <c r="E151" s="81"/>
      <c r="F151" s="80"/>
      <c r="G151" s="80"/>
      <c r="H151" s="80"/>
      <c r="I151" s="82"/>
      <c r="J151" s="80"/>
      <c r="K151" s="132">
        <f>K110</f>
        <v>-14.551449889999999</v>
      </c>
      <c r="L151" s="469"/>
      <c r="M151" s="469"/>
      <c r="N151" s="469"/>
      <c r="O151" s="469"/>
      <c r="P151" s="132">
        <f>P110</f>
        <v>-4.3271403600000005</v>
      </c>
      <c r="Q151" s="533"/>
    </row>
    <row r="152" spans="1:17" ht="28.5" customHeight="1">
      <c r="A152" s="140" t="s">
        <v>287</v>
      </c>
      <c r="B152" s="80"/>
      <c r="C152" s="80"/>
      <c r="D152" s="80"/>
      <c r="E152" s="81"/>
      <c r="F152" s="80"/>
      <c r="G152" s="80"/>
      <c r="H152" s="80"/>
      <c r="I152" s="82"/>
      <c r="J152" s="80"/>
      <c r="K152" s="132">
        <f>K143</f>
        <v>0.3134125</v>
      </c>
      <c r="L152" s="469"/>
      <c r="M152" s="469"/>
      <c r="N152" s="469"/>
      <c r="O152" s="469"/>
      <c r="P152" s="132">
        <f>P143</f>
        <v>-0.39627911000000005</v>
      </c>
      <c r="Q152" s="533"/>
    </row>
    <row r="153" spans="1:17" ht="28.5" customHeight="1">
      <c r="A153" s="140" t="s">
        <v>225</v>
      </c>
      <c r="B153" s="80"/>
      <c r="C153" s="80"/>
      <c r="D153" s="80"/>
      <c r="E153" s="81"/>
      <c r="F153" s="80"/>
      <c r="G153" s="80"/>
      <c r="H153" s="80"/>
      <c r="I153" s="82"/>
      <c r="J153" s="80"/>
      <c r="K153" s="132">
        <f>'ROHTAK ROAD'!K45</f>
        <v>0.025912499999999995</v>
      </c>
      <c r="L153" s="469"/>
      <c r="M153" s="469"/>
      <c r="N153" s="469"/>
      <c r="O153" s="469"/>
      <c r="P153" s="132">
        <f>'ROHTAK ROAD'!P45</f>
        <v>-0.22424999999999998</v>
      </c>
      <c r="Q153" s="533"/>
    </row>
    <row r="154" spans="1:17" ht="27.75" customHeight="1" thickBot="1">
      <c r="A154" s="142" t="s">
        <v>226</v>
      </c>
      <c r="B154" s="141"/>
      <c r="C154" s="141"/>
      <c r="D154" s="141"/>
      <c r="E154" s="141"/>
      <c r="F154" s="141"/>
      <c r="G154" s="141"/>
      <c r="H154" s="141"/>
      <c r="I154" s="141"/>
      <c r="J154" s="141"/>
      <c r="K154" s="398">
        <f>SUM(K151:K153)</f>
        <v>-14.212124889999998</v>
      </c>
      <c r="L154" s="534"/>
      <c r="M154" s="534"/>
      <c r="N154" s="534"/>
      <c r="O154" s="534"/>
      <c r="P154" s="398">
        <f>SUM(P151:P153)</f>
        <v>-4.94766947</v>
      </c>
      <c r="Q154" s="535"/>
    </row>
    <row r="158" ht="13.5" thickBot="1">
      <c r="A158" s="232"/>
    </row>
    <row r="159" spans="1:17" ht="12.75">
      <c r="A159" s="536"/>
      <c r="B159" s="537"/>
      <c r="C159" s="537"/>
      <c r="D159" s="537"/>
      <c r="E159" s="537"/>
      <c r="F159" s="537"/>
      <c r="G159" s="537"/>
      <c r="H159" s="531"/>
      <c r="I159" s="531"/>
      <c r="J159" s="531"/>
      <c r="K159" s="531"/>
      <c r="L159" s="531"/>
      <c r="M159" s="531"/>
      <c r="N159" s="531"/>
      <c r="O159" s="531"/>
      <c r="P159" s="531"/>
      <c r="Q159" s="532"/>
    </row>
    <row r="160" spans="1:17" ht="23.25">
      <c r="A160" s="538" t="s">
        <v>306</v>
      </c>
      <c r="B160" s="539"/>
      <c r="C160" s="539"/>
      <c r="D160" s="539"/>
      <c r="E160" s="539"/>
      <c r="F160" s="539"/>
      <c r="G160" s="539"/>
      <c r="H160" s="469"/>
      <c r="I160" s="469"/>
      <c r="J160" s="469"/>
      <c r="K160" s="469"/>
      <c r="L160" s="469"/>
      <c r="M160" s="469"/>
      <c r="N160" s="469"/>
      <c r="O160" s="469"/>
      <c r="P160" s="469"/>
      <c r="Q160" s="533"/>
    </row>
    <row r="161" spans="1:17" ht="12.75">
      <c r="A161" s="540"/>
      <c r="B161" s="539"/>
      <c r="C161" s="539"/>
      <c r="D161" s="539"/>
      <c r="E161" s="539"/>
      <c r="F161" s="539"/>
      <c r="G161" s="539"/>
      <c r="H161" s="469"/>
      <c r="I161" s="469"/>
      <c r="J161" s="469"/>
      <c r="K161" s="469"/>
      <c r="L161" s="469"/>
      <c r="M161" s="469"/>
      <c r="N161" s="469"/>
      <c r="O161" s="469"/>
      <c r="P161" s="469"/>
      <c r="Q161" s="533"/>
    </row>
    <row r="162" spans="1:17" ht="15.75">
      <c r="A162" s="541"/>
      <c r="B162" s="542"/>
      <c r="C162" s="542"/>
      <c r="D162" s="542"/>
      <c r="E162" s="542"/>
      <c r="F162" s="542"/>
      <c r="G162" s="542"/>
      <c r="H162" s="469"/>
      <c r="I162" s="469"/>
      <c r="J162" s="469"/>
      <c r="K162" s="543" t="s">
        <v>318</v>
      </c>
      <c r="L162" s="469"/>
      <c r="M162" s="469"/>
      <c r="N162" s="469"/>
      <c r="O162" s="469"/>
      <c r="P162" s="543" t="s">
        <v>319</v>
      </c>
      <c r="Q162" s="533"/>
    </row>
    <row r="163" spans="1:17" ht="12.75">
      <c r="A163" s="544"/>
      <c r="B163" s="91"/>
      <c r="C163" s="91"/>
      <c r="D163" s="91"/>
      <c r="E163" s="91"/>
      <c r="F163" s="91"/>
      <c r="G163" s="91"/>
      <c r="H163" s="469"/>
      <c r="I163" s="469"/>
      <c r="J163" s="469"/>
      <c r="K163" s="469"/>
      <c r="L163" s="469"/>
      <c r="M163" s="469"/>
      <c r="N163" s="469"/>
      <c r="O163" s="469"/>
      <c r="P163" s="469"/>
      <c r="Q163" s="533"/>
    </row>
    <row r="164" spans="1:17" ht="12.75">
      <c r="A164" s="544"/>
      <c r="B164" s="91"/>
      <c r="C164" s="91"/>
      <c r="D164" s="91"/>
      <c r="E164" s="91"/>
      <c r="F164" s="91"/>
      <c r="G164" s="91"/>
      <c r="H164" s="469"/>
      <c r="I164" s="469"/>
      <c r="J164" s="469"/>
      <c r="K164" s="469"/>
      <c r="L164" s="469"/>
      <c r="M164" s="469"/>
      <c r="N164" s="469"/>
      <c r="O164" s="469"/>
      <c r="P164" s="469"/>
      <c r="Q164" s="533"/>
    </row>
    <row r="165" spans="1:17" ht="24.75" customHeight="1">
      <c r="A165" s="545" t="s">
        <v>309</v>
      </c>
      <c r="B165" s="546"/>
      <c r="C165" s="546"/>
      <c r="D165" s="547"/>
      <c r="E165" s="547"/>
      <c r="F165" s="548"/>
      <c r="G165" s="547"/>
      <c r="H165" s="469"/>
      <c r="I165" s="469"/>
      <c r="J165" s="469"/>
      <c r="K165" s="549">
        <f>K154</f>
        <v>-14.212124889999998</v>
      </c>
      <c r="L165" s="547" t="s">
        <v>307</v>
      </c>
      <c r="M165" s="469"/>
      <c r="N165" s="469"/>
      <c r="O165" s="469"/>
      <c r="P165" s="549">
        <f>P154</f>
        <v>-4.94766947</v>
      </c>
      <c r="Q165" s="550" t="s">
        <v>307</v>
      </c>
    </row>
    <row r="166" spans="1:17" ht="15">
      <c r="A166" s="551"/>
      <c r="B166" s="552"/>
      <c r="C166" s="552"/>
      <c r="D166" s="539"/>
      <c r="E166" s="539"/>
      <c r="F166" s="553"/>
      <c r="G166" s="539"/>
      <c r="H166" s="469"/>
      <c r="I166" s="469"/>
      <c r="J166" s="469"/>
      <c r="K166" s="529"/>
      <c r="L166" s="539"/>
      <c r="M166" s="469"/>
      <c r="N166" s="469"/>
      <c r="O166" s="469"/>
      <c r="P166" s="529"/>
      <c r="Q166" s="554"/>
    </row>
    <row r="167" spans="1:17" ht="22.5" customHeight="1">
      <c r="A167" s="555" t="s">
        <v>308</v>
      </c>
      <c r="B167" s="43"/>
      <c r="C167" s="43"/>
      <c r="D167" s="539"/>
      <c r="E167" s="539"/>
      <c r="F167" s="556"/>
      <c r="G167" s="547"/>
      <c r="H167" s="469"/>
      <c r="I167" s="469"/>
      <c r="J167" s="469"/>
      <c r="K167" s="549">
        <f>'STEPPED UP GENCO'!K40</f>
        <v>-2.2599167206</v>
      </c>
      <c r="L167" s="547" t="s">
        <v>307</v>
      </c>
      <c r="M167" s="469"/>
      <c r="N167" s="469"/>
      <c r="O167" s="469"/>
      <c r="P167" s="549">
        <f>'STEPPED UP GENCO'!P40</f>
        <v>-0.05947530819999995</v>
      </c>
      <c r="Q167" s="550" t="s">
        <v>307</v>
      </c>
    </row>
    <row r="168" spans="1:17" ht="12.75">
      <c r="A168" s="557"/>
      <c r="B168" s="469"/>
      <c r="C168" s="469"/>
      <c r="D168" s="469"/>
      <c r="E168" s="469"/>
      <c r="F168" s="469"/>
      <c r="G168" s="469"/>
      <c r="H168" s="469"/>
      <c r="I168" s="469"/>
      <c r="J168" s="469"/>
      <c r="K168" s="469"/>
      <c r="L168" s="469"/>
      <c r="M168" s="469"/>
      <c r="N168" s="469"/>
      <c r="O168" s="469"/>
      <c r="P168" s="469"/>
      <c r="Q168" s="533"/>
    </row>
    <row r="169" spans="1:17" ht="2.25" customHeight="1">
      <c r="A169" s="557"/>
      <c r="B169" s="469"/>
      <c r="C169" s="469"/>
      <c r="D169" s="469"/>
      <c r="E169" s="469"/>
      <c r="F169" s="469"/>
      <c r="G169" s="469"/>
      <c r="H169" s="469"/>
      <c r="I169" s="469"/>
      <c r="J169" s="469"/>
      <c r="K169" s="469"/>
      <c r="L169" s="469"/>
      <c r="M169" s="469"/>
      <c r="N169" s="469"/>
      <c r="O169" s="469"/>
      <c r="P169" s="469"/>
      <c r="Q169" s="533"/>
    </row>
    <row r="170" spans="1:17" ht="7.5" customHeight="1">
      <c r="A170" s="557"/>
      <c r="B170" s="469"/>
      <c r="C170" s="469"/>
      <c r="D170" s="469"/>
      <c r="E170" s="469"/>
      <c r="F170" s="469"/>
      <c r="G170" s="469"/>
      <c r="H170" s="469"/>
      <c r="I170" s="469"/>
      <c r="J170" s="469"/>
      <c r="K170" s="469"/>
      <c r="L170" s="469"/>
      <c r="M170" s="469"/>
      <c r="N170" s="469"/>
      <c r="O170" s="469"/>
      <c r="P170" s="469"/>
      <c r="Q170" s="533"/>
    </row>
    <row r="171" spans="1:17" ht="21" thickBot="1">
      <c r="A171" s="558"/>
      <c r="B171" s="534"/>
      <c r="C171" s="534"/>
      <c r="D171" s="534"/>
      <c r="E171" s="534"/>
      <c r="F171" s="534"/>
      <c r="G171" s="534"/>
      <c r="H171" s="559"/>
      <c r="I171" s="559"/>
      <c r="J171" s="560" t="s">
        <v>310</v>
      </c>
      <c r="K171" s="561">
        <f>SUM(K165:K170)</f>
        <v>-16.472041610599998</v>
      </c>
      <c r="L171" s="559" t="s">
        <v>307</v>
      </c>
      <c r="M171" s="562"/>
      <c r="N171" s="534"/>
      <c r="O171" s="534"/>
      <c r="P171" s="561">
        <f>SUM(P165:P170)</f>
        <v>-5.0071447782</v>
      </c>
      <c r="Q171" s="563" t="s">
        <v>307</v>
      </c>
    </row>
  </sheetData>
  <sheetProtection/>
  <printOptions horizontalCentered="1"/>
  <pageMargins left="0.39" right="0.25" top="0.36" bottom="0" header="0.38" footer="0.5"/>
  <pageSetup horizontalDpi="600" verticalDpi="600" orientation="landscape" scale="59" r:id="rId1"/>
  <rowBreaks count="2" manualBreakCount="2">
    <brk id="67" max="16" man="1"/>
    <brk id="115" max="1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Q24"/>
  <sheetViews>
    <sheetView zoomScale="85" zoomScaleNormal="85" zoomScalePageLayoutView="0" workbookViewId="0" topLeftCell="A2">
      <selection activeCell="L34" sqref="L34"/>
    </sheetView>
  </sheetViews>
  <sheetFormatPr defaultColWidth="9.140625" defaultRowHeight="12.75"/>
  <cols>
    <col min="1" max="1" width="6.8515625" style="432" customWidth="1"/>
    <col min="2" max="2" width="12.00390625" style="432" customWidth="1"/>
    <col min="3" max="3" width="9.8515625" style="432" bestFit="1" customWidth="1"/>
    <col min="4" max="5" width="9.140625" style="432" customWidth="1"/>
    <col min="6" max="6" width="9.28125" style="432" bestFit="1" customWidth="1"/>
    <col min="7" max="7" width="13.00390625" style="432" customWidth="1"/>
    <col min="8" max="8" width="12.140625" style="432" customWidth="1"/>
    <col min="9" max="9" width="9.28125" style="432" bestFit="1" customWidth="1"/>
    <col min="10" max="10" width="10.57421875" style="432" bestFit="1" customWidth="1"/>
    <col min="11" max="11" width="10.00390625" style="432" customWidth="1"/>
    <col min="12" max="13" width="11.8515625" style="432" customWidth="1"/>
    <col min="14" max="14" width="9.28125" style="432" bestFit="1" customWidth="1"/>
    <col min="15" max="15" width="10.57421875" style="432" bestFit="1" customWidth="1"/>
    <col min="16" max="16" width="12.7109375" style="432" customWidth="1"/>
    <col min="17" max="17" width="12.28125" style="432" customWidth="1"/>
    <col min="18" max="16384" width="9.140625" style="432" customWidth="1"/>
  </cols>
  <sheetData>
    <row r="1" spans="1:16" ht="24" thickBot="1">
      <c r="A1" s="3"/>
      <c r="G1" s="469"/>
      <c r="H1" s="469"/>
      <c r="I1" s="44" t="s">
        <v>374</v>
      </c>
      <c r="J1" s="469"/>
      <c r="K1" s="469"/>
      <c r="L1" s="469"/>
      <c r="M1" s="469"/>
      <c r="N1" s="44" t="s">
        <v>375</v>
      </c>
      <c r="O1" s="469"/>
      <c r="P1" s="469"/>
    </row>
    <row r="2" spans="1:17" ht="39.75" thickBot="1" thickTop="1">
      <c r="A2" s="490" t="s">
        <v>8</v>
      </c>
      <c r="B2" s="491" t="s">
        <v>9</v>
      </c>
      <c r="C2" s="492" t="s">
        <v>1</v>
      </c>
      <c r="D2" s="492" t="s">
        <v>2</v>
      </c>
      <c r="E2" s="492" t="s">
        <v>3</v>
      </c>
      <c r="F2" s="492" t="s">
        <v>10</v>
      </c>
      <c r="G2" s="490" t="str">
        <f>NDPL!G5</f>
        <v>FINAL READING 30/06/2020</v>
      </c>
      <c r="H2" s="492" t="str">
        <f>NDPL!H5</f>
        <v>INTIAL READING 01/06/2020</v>
      </c>
      <c r="I2" s="492" t="s">
        <v>4</v>
      </c>
      <c r="J2" s="492" t="s">
        <v>5</v>
      </c>
      <c r="K2" s="492" t="s">
        <v>6</v>
      </c>
      <c r="L2" s="490" t="str">
        <f>NDPL!G5</f>
        <v>FINAL READING 30/06/2020</v>
      </c>
      <c r="M2" s="492" t="str">
        <f>NDPL!H5</f>
        <v>INTIAL READING 01/06/2020</v>
      </c>
      <c r="N2" s="492" t="s">
        <v>4</v>
      </c>
      <c r="O2" s="492" t="s">
        <v>5</v>
      </c>
      <c r="P2" s="514" t="s">
        <v>6</v>
      </c>
      <c r="Q2" s="660"/>
    </row>
    <row r="3" ht="14.25" thickBot="1" thickTop="1"/>
    <row r="4" spans="1:17" ht="13.5" thickTop="1">
      <c r="A4" s="445"/>
      <c r="B4" s="245" t="s">
        <v>320</v>
      </c>
      <c r="C4" s="444"/>
      <c r="D4" s="444"/>
      <c r="E4" s="444"/>
      <c r="F4" s="571"/>
      <c r="G4" s="445"/>
      <c r="H4" s="444"/>
      <c r="I4" s="444"/>
      <c r="J4" s="444"/>
      <c r="K4" s="571"/>
      <c r="L4" s="445"/>
      <c r="M4" s="444"/>
      <c r="N4" s="444"/>
      <c r="O4" s="444"/>
      <c r="P4" s="571"/>
      <c r="Q4" s="520"/>
    </row>
    <row r="5" spans="1:17" ht="12.75">
      <c r="A5" s="661"/>
      <c r="B5" s="121" t="s">
        <v>324</v>
      </c>
      <c r="C5" s="122" t="s">
        <v>259</v>
      </c>
      <c r="D5" s="469"/>
      <c r="E5" s="469"/>
      <c r="F5" s="654"/>
      <c r="G5" s="661"/>
      <c r="H5" s="469"/>
      <c r="I5" s="469"/>
      <c r="J5" s="469"/>
      <c r="K5" s="654"/>
      <c r="L5" s="661"/>
      <c r="M5" s="469"/>
      <c r="N5" s="469"/>
      <c r="O5" s="469"/>
      <c r="P5" s="654"/>
      <c r="Q5" s="436"/>
    </row>
    <row r="6" spans="1:17" ht="15">
      <c r="A6" s="468">
        <v>1</v>
      </c>
      <c r="B6" s="469" t="s">
        <v>321</v>
      </c>
      <c r="C6" s="470">
        <v>5100238</v>
      </c>
      <c r="D6" s="119" t="s">
        <v>12</v>
      </c>
      <c r="E6" s="119" t="s">
        <v>261</v>
      </c>
      <c r="F6" s="471">
        <v>750</v>
      </c>
      <c r="G6" s="322" t="e">
        <v>#N/A</v>
      </c>
      <c r="H6" s="265">
        <v>81377</v>
      </c>
      <c r="I6" s="378" t="e">
        <f>G6-H6</f>
        <v>#N/A</v>
      </c>
      <c r="J6" s="378" t="e">
        <f>$F6*I6</f>
        <v>#N/A</v>
      </c>
      <c r="K6" s="455" t="e">
        <f>J6/1000000</f>
        <v>#N/A</v>
      </c>
      <c r="L6" s="322" t="e">
        <v>#N/A</v>
      </c>
      <c r="M6" s="265">
        <v>999899</v>
      </c>
      <c r="N6" s="378" t="e">
        <f>L6-M6</f>
        <v>#N/A</v>
      </c>
      <c r="O6" s="378" t="e">
        <f>$F6*N6</f>
        <v>#N/A</v>
      </c>
      <c r="P6" s="455" t="e">
        <f>O6/1000000</f>
        <v>#N/A</v>
      </c>
      <c r="Q6" s="448"/>
    </row>
    <row r="7" spans="1:17" s="725" customFormat="1" ht="15">
      <c r="A7" s="715">
        <v>2</v>
      </c>
      <c r="B7" s="716" t="s">
        <v>322</v>
      </c>
      <c r="C7" s="717">
        <v>5295188</v>
      </c>
      <c r="D7" s="718" t="s">
        <v>12</v>
      </c>
      <c r="E7" s="718" t="s">
        <v>261</v>
      </c>
      <c r="F7" s="719">
        <v>1500</v>
      </c>
      <c r="G7" s="720" t="e">
        <v>#N/A</v>
      </c>
      <c r="H7" s="721" t="e">
        <v>#N/A</v>
      </c>
      <c r="I7" s="722" t="e">
        <f>G7-H7</f>
        <v>#N/A</v>
      </c>
      <c r="J7" s="722" t="e">
        <f>$F7*I7</f>
        <v>#N/A</v>
      </c>
      <c r="K7" s="723" t="e">
        <f>J7/1000000</f>
        <v>#N/A</v>
      </c>
      <c r="L7" s="720" t="e">
        <v>#N/A</v>
      </c>
      <c r="M7" s="721" t="e">
        <v>#N/A</v>
      </c>
      <c r="N7" s="722" t="e">
        <f>L7-M7</f>
        <v>#N/A</v>
      </c>
      <c r="O7" s="722" t="e">
        <f>$F7*N7</f>
        <v>#N/A</v>
      </c>
      <c r="P7" s="723" t="e">
        <f>O7/1000000</f>
        <v>#N/A</v>
      </c>
      <c r="Q7" s="724"/>
    </row>
    <row r="8" spans="1:17" s="508" customFormat="1" ht="15">
      <c r="A8" s="499">
        <v>3</v>
      </c>
      <c r="B8" s="500" t="s">
        <v>323</v>
      </c>
      <c r="C8" s="501">
        <v>4864840</v>
      </c>
      <c r="D8" s="502" t="s">
        <v>12</v>
      </c>
      <c r="E8" s="502" t="s">
        <v>261</v>
      </c>
      <c r="F8" s="503">
        <v>750</v>
      </c>
      <c r="G8" s="504">
        <v>804440</v>
      </c>
      <c r="H8" s="323">
        <v>807080</v>
      </c>
      <c r="I8" s="505">
        <f>G8-H8</f>
        <v>-2640</v>
      </c>
      <c r="J8" s="505">
        <f>$F8*I8</f>
        <v>-1980000</v>
      </c>
      <c r="K8" s="506">
        <f>J8/1000000</f>
        <v>-1.98</v>
      </c>
      <c r="L8" s="504">
        <v>998653</v>
      </c>
      <c r="M8" s="323">
        <v>998653</v>
      </c>
      <c r="N8" s="505">
        <f>L8-M8</f>
        <v>0</v>
      </c>
      <c r="O8" s="505">
        <f>$F8*N8</f>
        <v>0</v>
      </c>
      <c r="P8" s="506">
        <f>O8/1000000</f>
        <v>0</v>
      </c>
      <c r="Q8" s="507"/>
    </row>
    <row r="9" spans="1:17" ht="12.75">
      <c r="A9" s="468"/>
      <c r="B9" s="469"/>
      <c r="C9" s="470"/>
      <c r="D9" s="469"/>
      <c r="E9" s="469"/>
      <c r="F9" s="471"/>
      <c r="G9" s="468"/>
      <c r="H9" s="470"/>
      <c r="I9" s="469"/>
      <c r="J9" s="469"/>
      <c r="K9" s="654"/>
      <c r="L9" s="468"/>
      <c r="M9" s="470"/>
      <c r="N9" s="469"/>
      <c r="O9" s="469"/>
      <c r="P9" s="654"/>
      <c r="Q9" s="436"/>
    </row>
    <row r="10" spans="1:17" ht="12.75">
      <c r="A10" s="661"/>
      <c r="B10" s="469"/>
      <c r="C10" s="469"/>
      <c r="D10" s="469"/>
      <c r="E10" s="469"/>
      <c r="F10" s="654"/>
      <c r="G10" s="468"/>
      <c r="H10" s="470"/>
      <c r="I10" s="469"/>
      <c r="J10" s="469"/>
      <c r="K10" s="654"/>
      <c r="L10" s="468"/>
      <c r="M10" s="470"/>
      <c r="N10" s="469"/>
      <c r="O10" s="469"/>
      <c r="P10" s="654"/>
      <c r="Q10" s="436"/>
    </row>
    <row r="11" spans="1:17" ht="12.75">
      <c r="A11" s="661"/>
      <c r="B11" s="469"/>
      <c r="C11" s="469"/>
      <c r="D11" s="469"/>
      <c r="E11" s="469"/>
      <c r="F11" s="654"/>
      <c r="G11" s="468"/>
      <c r="H11" s="470"/>
      <c r="I11" s="469"/>
      <c r="J11" s="469"/>
      <c r="K11" s="654"/>
      <c r="L11" s="468"/>
      <c r="M11" s="470"/>
      <c r="N11" s="469"/>
      <c r="O11" s="469"/>
      <c r="P11" s="654"/>
      <c r="Q11" s="436"/>
    </row>
    <row r="12" spans="1:17" ht="12.75">
      <c r="A12" s="661"/>
      <c r="B12" s="469"/>
      <c r="C12" s="469"/>
      <c r="D12" s="469"/>
      <c r="E12" s="469"/>
      <c r="F12" s="654"/>
      <c r="G12" s="468"/>
      <c r="H12" s="470"/>
      <c r="I12" s="122" t="s">
        <v>297</v>
      </c>
      <c r="J12" s="469"/>
      <c r="K12" s="516" t="e">
        <f>SUM(K6:K8)</f>
        <v>#N/A</v>
      </c>
      <c r="L12" s="468"/>
      <c r="M12" s="470"/>
      <c r="N12" s="122" t="s">
        <v>297</v>
      </c>
      <c r="O12" s="469"/>
      <c r="P12" s="516" t="e">
        <f>SUM(P6:P8)</f>
        <v>#N/A</v>
      </c>
      <c r="Q12" s="436"/>
    </row>
    <row r="13" spans="1:17" ht="12.75">
      <c r="A13" s="661"/>
      <c r="B13" s="469"/>
      <c r="C13" s="469"/>
      <c r="D13" s="469"/>
      <c r="E13" s="469"/>
      <c r="F13" s="654"/>
      <c r="G13" s="468"/>
      <c r="H13" s="470"/>
      <c r="I13" s="294"/>
      <c r="J13" s="469"/>
      <c r="K13" s="185"/>
      <c r="L13" s="468"/>
      <c r="M13" s="470"/>
      <c r="N13" s="294"/>
      <c r="O13" s="469"/>
      <c r="P13" s="185"/>
      <c r="Q13" s="436"/>
    </row>
    <row r="14" spans="1:17" ht="12.75">
      <c r="A14" s="661"/>
      <c r="B14" s="469"/>
      <c r="C14" s="469"/>
      <c r="D14" s="469"/>
      <c r="E14" s="469"/>
      <c r="F14" s="654"/>
      <c r="G14" s="468"/>
      <c r="H14" s="470"/>
      <c r="I14" s="469"/>
      <c r="J14" s="469"/>
      <c r="K14" s="654"/>
      <c r="L14" s="468"/>
      <c r="M14" s="470"/>
      <c r="N14" s="469"/>
      <c r="O14" s="469"/>
      <c r="P14" s="654"/>
      <c r="Q14" s="436"/>
    </row>
    <row r="15" spans="1:17" ht="12.75">
      <c r="A15" s="661"/>
      <c r="B15" s="115" t="s">
        <v>145</v>
      </c>
      <c r="C15" s="469"/>
      <c r="D15" s="469"/>
      <c r="E15" s="469"/>
      <c r="F15" s="654"/>
      <c r="G15" s="468"/>
      <c r="H15" s="470"/>
      <c r="I15" s="469"/>
      <c r="J15" s="469"/>
      <c r="K15" s="654"/>
      <c r="L15" s="468"/>
      <c r="M15" s="470"/>
      <c r="N15" s="469"/>
      <c r="O15" s="469"/>
      <c r="P15" s="654"/>
      <c r="Q15" s="436"/>
    </row>
    <row r="16" spans="1:17" ht="12.75">
      <c r="A16" s="662"/>
      <c r="B16" s="115" t="s">
        <v>258</v>
      </c>
      <c r="C16" s="106" t="s">
        <v>259</v>
      </c>
      <c r="D16" s="106"/>
      <c r="E16" s="107"/>
      <c r="F16" s="108"/>
      <c r="G16" s="109"/>
      <c r="H16" s="470"/>
      <c r="I16" s="469"/>
      <c r="J16" s="469"/>
      <c r="K16" s="654"/>
      <c r="L16" s="468"/>
      <c r="M16" s="470"/>
      <c r="N16" s="469"/>
      <c r="O16" s="469"/>
      <c r="P16" s="654"/>
      <c r="Q16" s="436"/>
    </row>
    <row r="17" spans="1:17" ht="15">
      <c r="A17" s="109">
        <v>1</v>
      </c>
      <c r="B17" s="110" t="s">
        <v>260</v>
      </c>
      <c r="C17" s="111">
        <v>5100232</v>
      </c>
      <c r="D17" s="112" t="s">
        <v>12</v>
      </c>
      <c r="E17" s="112" t="s">
        <v>261</v>
      </c>
      <c r="F17" s="113">
        <v>5000</v>
      </c>
      <c r="G17" s="322">
        <v>1246</v>
      </c>
      <c r="H17" s="265">
        <v>1411</v>
      </c>
      <c r="I17" s="378">
        <f>G17-H17</f>
        <v>-165</v>
      </c>
      <c r="J17" s="378">
        <f>$F17*I17</f>
        <v>-825000</v>
      </c>
      <c r="K17" s="455">
        <f>J17/1000000</f>
        <v>-0.825</v>
      </c>
      <c r="L17" s="322">
        <v>13231</v>
      </c>
      <c r="M17" s="265">
        <v>13230</v>
      </c>
      <c r="N17" s="378">
        <f>L17-M17</f>
        <v>1</v>
      </c>
      <c r="O17" s="378">
        <f>$F17*N17</f>
        <v>5000</v>
      </c>
      <c r="P17" s="455">
        <f>O17/1000000</f>
        <v>0.005</v>
      </c>
      <c r="Q17" s="436"/>
    </row>
    <row r="18" spans="1:17" ht="15">
      <c r="A18" s="109">
        <v>2</v>
      </c>
      <c r="B18" s="118" t="s">
        <v>262</v>
      </c>
      <c r="C18" s="111">
        <v>4864938</v>
      </c>
      <c r="D18" s="112" t="s">
        <v>12</v>
      </c>
      <c r="E18" s="112" t="s">
        <v>261</v>
      </c>
      <c r="F18" s="113">
        <v>1000</v>
      </c>
      <c r="G18" s="322">
        <v>999964</v>
      </c>
      <c r="H18" s="323">
        <v>999964</v>
      </c>
      <c r="I18" s="378">
        <f>G18-H18</f>
        <v>0</v>
      </c>
      <c r="J18" s="378">
        <f>$F18*I18</f>
        <v>0</v>
      </c>
      <c r="K18" s="455">
        <f>J18/1000000</f>
        <v>0</v>
      </c>
      <c r="L18" s="322">
        <v>863601</v>
      </c>
      <c r="M18" s="323">
        <v>863409</v>
      </c>
      <c r="N18" s="378">
        <f>L18-M18</f>
        <v>192</v>
      </c>
      <c r="O18" s="378">
        <f>$F18*N18</f>
        <v>192000</v>
      </c>
      <c r="P18" s="455">
        <f>O18/1000000</f>
        <v>0.192</v>
      </c>
      <c r="Q18" s="448"/>
    </row>
    <row r="19" spans="1:17" ht="15">
      <c r="A19" s="109">
        <v>3</v>
      </c>
      <c r="B19" s="110" t="s">
        <v>263</v>
      </c>
      <c r="C19" s="111">
        <v>4864947</v>
      </c>
      <c r="D19" s="112" t="s">
        <v>12</v>
      </c>
      <c r="E19" s="112" t="s">
        <v>261</v>
      </c>
      <c r="F19" s="113">
        <v>1000</v>
      </c>
      <c r="G19" s="322">
        <v>981986</v>
      </c>
      <c r="H19" s="323">
        <v>981242</v>
      </c>
      <c r="I19" s="378">
        <f>G19-H19</f>
        <v>744</v>
      </c>
      <c r="J19" s="378">
        <f>$F19*I19</f>
        <v>744000</v>
      </c>
      <c r="K19" s="455">
        <f>J19/1000000</f>
        <v>0.744</v>
      </c>
      <c r="L19" s="322">
        <v>2628</v>
      </c>
      <c r="M19" s="323">
        <v>1995</v>
      </c>
      <c r="N19" s="378">
        <f>L19-M19</f>
        <v>633</v>
      </c>
      <c r="O19" s="378">
        <f>$F19*N19</f>
        <v>633000</v>
      </c>
      <c r="P19" s="455">
        <f>O19/1000000</f>
        <v>0.633</v>
      </c>
      <c r="Q19" s="665"/>
    </row>
    <row r="20" spans="1:17" ht="12.75">
      <c r="A20" s="109"/>
      <c r="B20" s="110"/>
      <c r="C20" s="111"/>
      <c r="D20" s="112"/>
      <c r="E20" s="112"/>
      <c r="F20" s="114"/>
      <c r="G20" s="123"/>
      <c r="H20" s="469"/>
      <c r="I20" s="378"/>
      <c r="J20" s="378"/>
      <c r="K20" s="455"/>
      <c r="L20" s="591"/>
      <c r="M20" s="590"/>
      <c r="N20" s="378"/>
      <c r="O20" s="378"/>
      <c r="P20" s="455"/>
      <c r="Q20" s="436"/>
    </row>
    <row r="21" spans="1:17" ht="12.75">
      <c r="A21" s="661"/>
      <c r="B21" s="469"/>
      <c r="C21" s="469"/>
      <c r="D21" s="469"/>
      <c r="E21" s="469"/>
      <c r="F21" s="654"/>
      <c r="G21" s="661"/>
      <c r="H21" s="469"/>
      <c r="I21" s="469"/>
      <c r="J21" s="469"/>
      <c r="K21" s="654"/>
      <c r="L21" s="661"/>
      <c r="M21" s="469"/>
      <c r="N21" s="469"/>
      <c r="O21" s="469"/>
      <c r="P21" s="654"/>
      <c r="Q21" s="436"/>
    </row>
    <row r="22" spans="1:17" ht="12.75">
      <c r="A22" s="661"/>
      <c r="B22" s="469"/>
      <c r="C22" s="469"/>
      <c r="D22" s="469"/>
      <c r="E22" s="469"/>
      <c r="F22" s="654"/>
      <c r="G22" s="661"/>
      <c r="H22" s="469"/>
      <c r="I22" s="469"/>
      <c r="J22" s="469"/>
      <c r="K22" s="654"/>
      <c r="L22" s="661"/>
      <c r="M22" s="469"/>
      <c r="N22" s="469"/>
      <c r="O22" s="469"/>
      <c r="P22" s="654"/>
      <c r="Q22" s="436"/>
    </row>
    <row r="23" spans="1:17" ht="12.75">
      <c r="A23" s="661"/>
      <c r="B23" s="469"/>
      <c r="C23" s="469"/>
      <c r="D23" s="469"/>
      <c r="E23" s="469"/>
      <c r="F23" s="654"/>
      <c r="G23" s="661"/>
      <c r="H23" s="469"/>
      <c r="I23" s="122" t="s">
        <v>297</v>
      </c>
      <c r="J23" s="469"/>
      <c r="K23" s="516">
        <f>SUM(K17:K19)</f>
        <v>-0.08099999999999996</v>
      </c>
      <c r="L23" s="661"/>
      <c r="M23" s="469"/>
      <c r="N23" s="122" t="s">
        <v>297</v>
      </c>
      <c r="O23" s="469"/>
      <c r="P23" s="516">
        <f>SUM(P17:P19)</f>
        <v>0.8300000000000001</v>
      </c>
      <c r="Q23" s="436"/>
    </row>
    <row r="24" spans="1:17" ht="13.5" thickBot="1">
      <c r="A24" s="572"/>
      <c r="B24" s="472"/>
      <c r="C24" s="472"/>
      <c r="D24" s="472"/>
      <c r="E24" s="472"/>
      <c r="F24" s="573"/>
      <c r="G24" s="572"/>
      <c r="H24" s="472"/>
      <c r="I24" s="472"/>
      <c r="J24" s="472"/>
      <c r="K24" s="573"/>
      <c r="L24" s="572"/>
      <c r="M24" s="472"/>
      <c r="N24" s="472"/>
      <c r="O24" s="472"/>
      <c r="P24" s="573"/>
      <c r="Q24" s="530"/>
    </row>
    <row r="25" ht="13.5" thickTop="1"/>
  </sheetData>
  <sheetProtection/>
  <printOptions/>
  <pageMargins left="0.75" right="0.75" top="1" bottom="1" header="0.5" footer="0.5"/>
  <pageSetup horizontalDpi="600" verticalDpi="600" orientation="landscape" scale="6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H11:I15"/>
  <sheetViews>
    <sheetView zoomScalePageLayoutView="0" workbookViewId="0" topLeftCell="A1">
      <selection activeCell="H11" sqref="H11:I15"/>
    </sheetView>
  </sheetViews>
  <sheetFormatPr defaultColWidth="9.140625" defaultRowHeight="12.75"/>
  <sheetData>
    <row r="8" s="104" customFormat="1" ht="12.75"/>
    <row r="11" spans="8:9" ht="12.75">
      <c r="H11" s="869"/>
      <c r="I11" s="869"/>
    </row>
    <row r="12" spans="8:9" ht="12.75">
      <c r="H12" s="869"/>
      <c r="I12" s="869"/>
    </row>
    <row r="13" spans="8:9" ht="12.75">
      <c r="H13" s="869"/>
      <c r="I13" s="869"/>
    </row>
    <row r="14" spans="8:9" ht="11.25" customHeight="1">
      <c r="H14" s="869"/>
      <c r="I14" s="869"/>
    </row>
    <row r="15" spans="8:9" ht="10.5" customHeight="1">
      <c r="H15" s="869"/>
      <c r="I15" s="869"/>
    </row>
  </sheetData>
  <sheetProtection/>
  <mergeCells count="2">
    <mergeCell ref="H11:I12"/>
    <mergeCell ref="H13:I15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178"/>
  <sheetViews>
    <sheetView zoomScalePageLayoutView="0" workbookViewId="0" topLeftCell="A17">
      <selection activeCell="C22" sqref="A1:C31"/>
    </sheetView>
  </sheetViews>
  <sheetFormatPr defaultColWidth="9.140625" defaultRowHeight="12.75"/>
  <cols>
    <col min="1" max="1" width="12.8515625" style="0" bestFit="1" customWidth="1"/>
    <col min="2" max="2" width="14.28125" style="0" customWidth="1"/>
  </cols>
  <sheetData>
    <row r="1" spans="1:3" ht="20.25">
      <c r="A1" s="813"/>
      <c r="B1" s="279"/>
      <c r="C1" s="814"/>
    </row>
    <row r="2" spans="1:3" ht="20.25">
      <c r="A2" s="813"/>
      <c r="B2" s="279"/>
      <c r="C2" s="814"/>
    </row>
    <row r="3" spans="1:3" ht="20.25">
      <c r="A3" s="813"/>
      <c r="B3" s="279"/>
      <c r="C3" s="814"/>
    </row>
    <row r="4" spans="1:3" ht="20.25">
      <c r="A4" s="813"/>
      <c r="B4" s="279"/>
      <c r="C4" s="814"/>
    </row>
    <row r="5" spans="1:3" ht="20.25">
      <c r="A5" s="813"/>
      <c r="B5" s="279"/>
      <c r="C5" s="814"/>
    </row>
    <row r="6" spans="1:3" ht="20.25">
      <c r="A6" s="813"/>
      <c r="B6" s="279"/>
      <c r="C6" s="814"/>
    </row>
    <row r="7" spans="1:3" ht="20.25">
      <c r="A7" s="813"/>
      <c r="B7" s="279"/>
      <c r="C7" s="814"/>
    </row>
    <row r="8" spans="1:3" ht="20.25">
      <c r="A8" s="813"/>
      <c r="B8" s="279"/>
      <c r="C8" s="814"/>
    </row>
    <row r="9" spans="1:3" ht="20.25">
      <c r="A9" s="813"/>
      <c r="B9" s="279"/>
      <c r="C9" s="814"/>
    </row>
    <row r="10" spans="1:3" ht="20.25">
      <c r="A10" s="813"/>
      <c r="B10" s="279"/>
      <c r="C10" s="814"/>
    </row>
    <row r="11" spans="1:3" ht="20.25">
      <c r="A11" s="813"/>
      <c r="B11" s="279"/>
      <c r="C11" s="814"/>
    </row>
    <row r="12" spans="1:3" ht="20.25">
      <c r="A12" s="813"/>
      <c r="B12" s="279"/>
      <c r="C12" s="814"/>
    </row>
    <row r="13" spans="1:3" ht="20.25">
      <c r="A13" s="813"/>
      <c r="B13" s="279"/>
      <c r="C13" s="814"/>
    </row>
    <row r="14" spans="1:3" ht="20.25">
      <c r="A14" s="813"/>
      <c r="B14" s="279"/>
      <c r="C14" s="814"/>
    </row>
    <row r="15" spans="1:3" ht="20.25">
      <c r="A15" s="813"/>
      <c r="B15" s="279"/>
      <c r="C15" s="814"/>
    </row>
    <row r="16" spans="1:3" ht="20.25">
      <c r="A16" s="813"/>
      <c r="B16" s="279"/>
      <c r="C16" s="814"/>
    </row>
    <row r="17" spans="1:3" ht="20.25">
      <c r="A17" s="812"/>
      <c r="B17" s="281"/>
      <c r="C17" s="814"/>
    </row>
    <row r="18" spans="1:3" ht="20.25">
      <c r="A18" s="813"/>
      <c r="B18" s="279"/>
      <c r="C18" s="814"/>
    </row>
    <row r="19" spans="1:3" ht="20.25">
      <c r="A19" s="813"/>
      <c r="B19" s="279"/>
      <c r="C19" s="814"/>
    </row>
    <row r="20" spans="1:3" ht="20.25">
      <c r="A20" s="813"/>
      <c r="B20" s="279"/>
      <c r="C20" s="814"/>
    </row>
    <row r="21" spans="1:3" ht="20.25">
      <c r="A21" s="813"/>
      <c r="B21" s="279"/>
      <c r="C21" s="814"/>
    </row>
    <row r="22" spans="1:3" ht="20.25">
      <c r="A22" s="813"/>
      <c r="B22" s="279"/>
      <c r="C22" s="814"/>
    </row>
    <row r="23" spans="1:3" ht="20.25">
      <c r="A23" s="813"/>
      <c r="C23" s="814"/>
    </row>
    <row r="24" spans="1:3" ht="20.25">
      <c r="A24" s="813"/>
      <c r="C24" s="814"/>
    </row>
    <row r="25" spans="1:3" ht="20.25">
      <c r="A25" s="813"/>
      <c r="C25" s="814"/>
    </row>
    <row r="26" spans="1:3" ht="20.25">
      <c r="A26" s="813"/>
      <c r="B26" s="279"/>
      <c r="C26" s="814"/>
    </row>
    <row r="27" spans="1:3" ht="20.25">
      <c r="A27" s="813"/>
      <c r="B27" s="279"/>
      <c r="C27" s="814"/>
    </row>
    <row r="28" spans="1:3" ht="20.25">
      <c r="A28" s="813"/>
      <c r="B28" s="279"/>
      <c r="C28" s="814"/>
    </row>
    <row r="29" spans="1:3" ht="20.25">
      <c r="A29" s="813"/>
      <c r="B29" s="279"/>
      <c r="C29" s="814"/>
    </row>
    <row r="30" spans="1:3" ht="20.25">
      <c r="A30" s="813"/>
      <c r="B30" s="279"/>
      <c r="C30" s="814"/>
    </row>
    <row r="31" spans="1:3" ht="20.25">
      <c r="A31" s="813"/>
      <c r="B31" s="279"/>
      <c r="C31" s="814"/>
    </row>
    <row r="32" spans="1:3" ht="12.75">
      <c r="A32" s="155"/>
      <c r="B32" s="155"/>
      <c r="C32" s="814"/>
    </row>
    <row r="33" spans="1:3" ht="12.75">
      <c r="A33" s="155"/>
      <c r="B33" s="155"/>
      <c r="C33" s="814"/>
    </row>
    <row r="34" spans="1:3" ht="12.75">
      <c r="A34" s="154"/>
      <c r="B34" s="154"/>
      <c r="C34" s="814"/>
    </row>
    <row r="35" spans="1:3" ht="12.75">
      <c r="A35" s="155"/>
      <c r="B35" s="155"/>
      <c r="C35" s="814"/>
    </row>
    <row r="36" spans="1:3" ht="12.75">
      <c r="A36" s="155"/>
      <c r="B36" s="155"/>
      <c r="C36" s="814"/>
    </row>
    <row r="37" spans="1:3" ht="12.75">
      <c r="A37" s="155"/>
      <c r="B37" s="155"/>
      <c r="C37" s="814"/>
    </row>
    <row r="38" spans="1:3" ht="12.75">
      <c r="A38" s="155"/>
      <c r="B38" s="155"/>
      <c r="C38" s="814"/>
    </row>
    <row r="39" spans="1:3" ht="12.75">
      <c r="A39" s="155"/>
      <c r="B39" s="155"/>
      <c r="C39" s="814"/>
    </row>
    <row r="40" spans="1:3" ht="12.75">
      <c r="A40" s="155"/>
      <c r="B40" s="155"/>
      <c r="C40" s="814"/>
    </row>
    <row r="41" spans="1:3" ht="12.75">
      <c r="A41" s="155"/>
      <c r="B41" s="155"/>
      <c r="C41" s="814"/>
    </row>
    <row r="42" spans="1:3" ht="12.75">
      <c r="A42" s="155"/>
      <c r="B42" s="155"/>
      <c r="C42" s="814"/>
    </row>
    <row r="43" spans="1:3" ht="12.75">
      <c r="A43" s="155"/>
      <c r="B43" s="155"/>
      <c r="C43" s="814"/>
    </row>
    <row r="44" spans="1:3" ht="12.75">
      <c r="A44" s="155"/>
      <c r="B44" s="155"/>
      <c r="C44" s="814"/>
    </row>
    <row r="45" spans="1:3" ht="14.25">
      <c r="A45" s="310"/>
      <c r="B45" s="310"/>
      <c r="C45" s="814"/>
    </row>
    <row r="46" spans="1:3" ht="12.75">
      <c r="A46" s="155"/>
      <c r="B46" s="155"/>
      <c r="C46" s="814"/>
    </row>
    <row r="47" spans="1:3" ht="12.75">
      <c r="A47" s="155"/>
      <c r="B47" s="155"/>
      <c r="C47" s="814"/>
    </row>
    <row r="48" spans="1:3" ht="12.75">
      <c r="A48" s="155"/>
      <c r="B48" s="155"/>
      <c r="C48" s="814"/>
    </row>
    <row r="49" spans="1:3" ht="12.75">
      <c r="A49" s="155"/>
      <c r="B49" s="155"/>
      <c r="C49" s="814"/>
    </row>
    <row r="50" spans="1:3" ht="12.75">
      <c r="A50" s="155"/>
      <c r="B50" s="155"/>
      <c r="C50" s="814"/>
    </row>
    <row r="51" spans="1:3" ht="12.75">
      <c r="A51" s="155"/>
      <c r="B51" s="155"/>
      <c r="C51" s="814"/>
    </row>
    <row r="52" spans="1:3" ht="12.75">
      <c r="A52" s="469"/>
      <c r="B52" s="469"/>
      <c r="C52" s="814"/>
    </row>
    <row r="53" spans="1:3" ht="12.75">
      <c r="A53" s="157"/>
      <c r="B53" s="157"/>
      <c r="C53" s="814"/>
    </row>
    <row r="54" spans="1:3" ht="12.75">
      <c r="A54" s="469"/>
      <c r="B54" s="469"/>
      <c r="C54" s="814"/>
    </row>
    <row r="55" spans="1:3" ht="12.75">
      <c r="A55" s="802"/>
      <c r="B55" s="802"/>
      <c r="C55" s="814"/>
    </row>
    <row r="56" spans="1:3" ht="12.75">
      <c r="A56" s="157"/>
      <c r="B56" s="157"/>
      <c r="C56" s="814"/>
    </row>
    <row r="57" spans="1:3" ht="12.75">
      <c r="A57" s="155"/>
      <c r="B57" s="155"/>
      <c r="C57" s="814"/>
    </row>
    <row r="58" spans="1:3" ht="12.75">
      <c r="A58" s="155"/>
      <c r="B58" s="155"/>
      <c r="C58" s="814"/>
    </row>
    <row r="59" spans="1:3" ht="16.5">
      <c r="A59" s="317"/>
      <c r="B59" s="317"/>
      <c r="C59" s="814"/>
    </row>
    <row r="60" spans="1:3" ht="12.75">
      <c r="A60" s="155"/>
      <c r="B60" s="155"/>
      <c r="C60" s="814"/>
    </row>
    <row r="61" spans="1:3" ht="12.75">
      <c r="A61" s="155"/>
      <c r="B61" s="155"/>
      <c r="C61" s="814"/>
    </row>
    <row r="62" spans="1:3" ht="12.75">
      <c r="A62" s="157"/>
      <c r="B62" s="157"/>
      <c r="C62" s="814"/>
    </row>
    <row r="63" spans="1:3" ht="12.75">
      <c r="A63" s="157"/>
      <c r="B63" s="157"/>
      <c r="C63" s="814"/>
    </row>
    <row r="64" spans="1:3" ht="12.75">
      <c r="A64" s="162"/>
      <c r="B64" s="162"/>
      <c r="C64" s="814"/>
    </row>
    <row r="65" spans="1:3" ht="18">
      <c r="A65" s="590"/>
      <c r="B65" s="296"/>
      <c r="C65" s="814"/>
    </row>
    <row r="66" spans="1:3" ht="18">
      <c r="A66" s="590"/>
      <c r="B66" s="296"/>
      <c r="C66" s="814"/>
    </row>
    <row r="67" spans="1:3" ht="18">
      <c r="A67" s="590"/>
      <c r="B67" s="296"/>
      <c r="C67" s="814"/>
    </row>
    <row r="68" spans="1:3" ht="18.75" thickBot="1">
      <c r="A68" s="810"/>
      <c r="B68" s="296"/>
      <c r="C68" s="800"/>
    </row>
    <row r="69" spans="1:3" ht="20.25">
      <c r="A69" s="811"/>
      <c r="B69" s="296"/>
      <c r="C69" s="800"/>
    </row>
    <row r="70" spans="1:3" ht="20.25">
      <c r="A70" s="811"/>
      <c r="B70" s="296"/>
      <c r="C70" s="800"/>
    </row>
    <row r="71" spans="1:3" ht="20.25">
      <c r="A71" s="811"/>
      <c r="B71" s="296"/>
      <c r="C71" s="800"/>
    </row>
    <row r="72" spans="1:3" ht="20.25">
      <c r="A72" s="811"/>
      <c r="B72" s="296"/>
      <c r="C72" s="800"/>
    </row>
    <row r="73" spans="1:3" ht="20.25">
      <c r="A73" s="811"/>
      <c r="B73" s="296"/>
      <c r="C73" s="800"/>
    </row>
    <row r="74" spans="1:3" ht="20.25">
      <c r="A74" s="811"/>
      <c r="B74" s="296"/>
      <c r="C74" s="800"/>
    </row>
    <row r="75" spans="1:3" ht="20.25">
      <c r="A75" s="811"/>
      <c r="B75" s="296"/>
      <c r="C75" s="800"/>
    </row>
    <row r="76" spans="1:3" ht="18.75" thickBot="1">
      <c r="A76" s="48"/>
      <c r="B76" s="296"/>
      <c r="C76" s="800"/>
    </row>
    <row r="77" ht="12.75">
      <c r="C77" s="800"/>
    </row>
    <row r="78" ht="12.75">
      <c r="C78" s="800"/>
    </row>
    <row r="79" spans="2:3" ht="18">
      <c r="B79" s="792"/>
      <c r="C79" s="800"/>
    </row>
    <row r="80" spans="1:3" ht="18">
      <c r="A80" s="799"/>
      <c r="B80" s="792"/>
      <c r="C80" s="800"/>
    </row>
    <row r="81" spans="1:3" ht="18">
      <c r="A81" s="799"/>
      <c r="B81" s="296"/>
      <c r="C81" s="800"/>
    </row>
    <row r="82" spans="1:3" ht="18">
      <c r="A82" s="799"/>
      <c r="B82" s="792"/>
      <c r="C82" s="800"/>
    </row>
    <row r="83" spans="1:3" ht="18">
      <c r="A83" s="799"/>
      <c r="B83" s="296"/>
      <c r="C83" s="800"/>
    </row>
    <row r="84" spans="1:3" ht="18">
      <c r="A84" s="799"/>
      <c r="B84" s="296"/>
      <c r="C84" s="800"/>
    </row>
    <row r="85" spans="1:3" ht="18">
      <c r="A85" s="799"/>
      <c r="B85" s="296"/>
      <c r="C85" s="800"/>
    </row>
    <row r="86" spans="1:3" ht="18">
      <c r="A86" s="799"/>
      <c r="B86" s="296"/>
      <c r="C86" s="800"/>
    </row>
    <row r="87" spans="1:3" ht="18">
      <c r="A87" s="799"/>
      <c r="B87" s="792"/>
      <c r="C87" s="800"/>
    </row>
    <row r="88" spans="1:3" ht="18">
      <c r="A88" s="799"/>
      <c r="B88" s="296"/>
      <c r="C88" s="800"/>
    </row>
    <row r="89" spans="1:3" ht="18">
      <c r="A89" s="805"/>
      <c r="B89" s="796"/>
      <c r="C89" s="800"/>
    </row>
    <row r="90" spans="1:3" ht="18">
      <c r="A90" s="799"/>
      <c r="B90" s="296"/>
      <c r="C90" s="800"/>
    </row>
    <row r="91" spans="1:3" ht="18">
      <c r="A91" s="799"/>
      <c r="B91" s="296"/>
      <c r="C91" s="800"/>
    </row>
    <row r="92" spans="1:3" ht="18">
      <c r="A92" s="260"/>
      <c r="B92" s="273"/>
      <c r="C92" s="800"/>
    </row>
    <row r="93" spans="1:3" ht="16.5">
      <c r="A93" s="798"/>
      <c r="B93" s="317"/>
      <c r="C93" s="800"/>
    </row>
    <row r="94" spans="1:3" ht="18">
      <c r="A94" s="799"/>
      <c r="C94" s="800"/>
    </row>
    <row r="95" spans="1:3" ht="18">
      <c r="A95" s="799"/>
      <c r="B95" s="296"/>
      <c r="C95" s="800"/>
    </row>
    <row r="96" spans="1:3" ht="18">
      <c r="A96" s="799"/>
      <c r="B96" s="296"/>
      <c r="C96" s="800"/>
    </row>
    <row r="97" spans="1:3" ht="18">
      <c r="A97" s="799"/>
      <c r="B97" s="296"/>
      <c r="C97" s="800"/>
    </row>
    <row r="98" spans="1:3" ht="16.5">
      <c r="A98" s="798"/>
      <c r="B98" s="317"/>
      <c r="C98" s="800"/>
    </row>
    <row r="99" spans="1:3" ht="16.5">
      <c r="A99" s="798"/>
      <c r="B99" s="317"/>
      <c r="C99" s="800"/>
    </row>
    <row r="100" spans="1:3" ht="16.5">
      <c r="A100" s="798"/>
      <c r="B100" s="317"/>
      <c r="C100" s="800"/>
    </row>
    <row r="101" spans="1:3" ht="16.5">
      <c r="A101" s="798"/>
      <c r="B101" s="317"/>
      <c r="C101" s="800"/>
    </row>
    <row r="102" spans="1:3" ht="16.5">
      <c r="A102" s="798"/>
      <c r="B102" s="317"/>
      <c r="C102" s="800"/>
    </row>
    <row r="103" spans="1:3" ht="16.5">
      <c r="A103" s="798"/>
      <c r="B103" s="317"/>
      <c r="C103" s="800"/>
    </row>
    <row r="104" spans="1:3" ht="16.5">
      <c r="A104" s="798"/>
      <c r="B104" s="317"/>
      <c r="C104" s="800"/>
    </row>
    <row r="105" spans="1:3" ht="16.5">
      <c r="A105" s="798"/>
      <c r="B105" s="317"/>
      <c r="C105" s="800"/>
    </row>
    <row r="106" spans="1:3" ht="16.5">
      <c r="A106" s="798"/>
      <c r="B106" s="317"/>
      <c r="C106" s="800"/>
    </row>
    <row r="107" spans="1:3" ht="16.5">
      <c r="A107" s="798"/>
      <c r="B107" s="794"/>
      <c r="C107" s="800"/>
    </row>
    <row r="108" spans="1:3" ht="16.5">
      <c r="A108" s="798"/>
      <c r="B108" s="794"/>
      <c r="C108" s="800"/>
    </row>
    <row r="109" spans="1:3" ht="16.5">
      <c r="A109" s="798"/>
      <c r="B109" s="794"/>
      <c r="C109" s="800"/>
    </row>
    <row r="110" spans="1:3" ht="16.5">
      <c r="A110" s="798"/>
      <c r="B110" s="794"/>
      <c r="C110" s="800"/>
    </row>
    <row r="111" spans="1:3" ht="16.5">
      <c r="A111" s="798"/>
      <c r="B111" s="794"/>
      <c r="C111" s="800"/>
    </row>
    <row r="112" spans="1:3" ht="16.5">
      <c r="A112" s="798"/>
      <c r="B112" s="794"/>
      <c r="C112" s="800"/>
    </row>
    <row r="113" spans="1:3" ht="16.5">
      <c r="A113" s="798"/>
      <c r="B113" s="794"/>
      <c r="C113" s="800"/>
    </row>
    <row r="114" spans="1:3" ht="18">
      <c r="A114" s="806"/>
      <c r="B114" s="793"/>
      <c r="C114" s="800"/>
    </row>
    <row r="115" spans="1:4" ht="12.75">
      <c r="A115" s="807"/>
      <c r="B115" s="17"/>
      <c r="C115" s="800"/>
      <c r="D115" s="17"/>
    </row>
    <row r="116" spans="1:4" ht="12.75">
      <c r="A116" s="807"/>
      <c r="B116" s="37"/>
      <c r="C116" s="800"/>
      <c r="D116" s="17"/>
    </row>
    <row r="117" spans="1:4" ht="12.75">
      <c r="A117" s="807"/>
      <c r="B117" s="37"/>
      <c r="C117" s="800"/>
      <c r="D117" s="17"/>
    </row>
    <row r="118" spans="1:4" ht="12.75">
      <c r="A118" s="807"/>
      <c r="B118" s="37"/>
      <c r="C118" s="800"/>
      <c r="D118" s="17"/>
    </row>
    <row r="119" spans="1:4" ht="12.75">
      <c r="A119" s="807"/>
      <c r="B119" s="37"/>
      <c r="C119" s="800"/>
      <c r="D119" s="17"/>
    </row>
    <row r="120" spans="1:4" ht="12.75">
      <c r="A120" s="19"/>
      <c r="B120" s="470"/>
      <c r="C120" s="800"/>
      <c r="D120" s="17"/>
    </row>
    <row r="121" spans="1:4" ht="12.75">
      <c r="A121" s="19"/>
      <c r="B121" s="91"/>
      <c r="C121" s="800"/>
      <c r="D121" s="17"/>
    </row>
    <row r="122" spans="1:4" ht="12.75">
      <c r="A122" s="101"/>
      <c r="B122" s="17"/>
      <c r="C122" s="800"/>
      <c r="D122" s="17"/>
    </row>
    <row r="123" spans="1:3" ht="16.5">
      <c r="A123" s="125"/>
      <c r="B123" s="317"/>
      <c r="C123" s="800"/>
    </row>
    <row r="124" spans="1:3" ht="12.75">
      <c r="A124" s="125"/>
      <c r="B124" s="17"/>
      <c r="C124" s="800"/>
    </row>
    <row r="125" spans="1:3" ht="12.75">
      <c r="A125" s="18"/>
      <c r="B125" s="17"/>
      <c r="C125" s="800"/>
    </row>
    <row r="126" spans="1:3" ht="12.75">
      <c r="A126" s="125"/>
      <c r="B126" s="17"/>
      <c r="C126" s="800"/>
    </row>
    <row r="127" spans="1:3" ht="16.5">
      <c r="A127" s="803"/>
      <c r="B127" s="17"/>
      <c r="C127" s="800"/>
    </row>
    <row r="128" spans="1:3" ht="16.5">
      <c r="A128" s="803"/>
      <c r="B128" s="317"/>
      <c r="C128" s="800"/>
    </row>
    <row r="129" spans="1:3" ht="16.5">
      <c r="A129" s="803"/>
      <c r="B129" s="317"/>
      <c r="C129" s="800"/>
    </row>
    <row r="130" spans="1:3" ht="16.5">
      <c r="A130" s="803"/>
      <c r="B130" s="317"/>
      <c r="C130" s="800"/>
    </row>
    <row r="131" spans="1:3" ht="16.5">
      <c r="A131" s="803"/>
      <c r="B131" s="317"/>
      <c r="C131" s="800"/>
    </row>
    <row r="132" spans="1:3" ht="16.5">
      <c r="A132" s="803"/>
      <c r="B132" s="317"/>
      <c r="C132" s="800"/>
    </row>
    <row r="133" spans="1:3" ht="16.5">
      <c r="A133" s="803"/>
      <c r="B133" s="317"/>
      <c r="C133" s="800"/>
    </row>
    <row r="134" spans="1:3" ht="16.5">
      <c r="A134" s="803"/>
      <c r="B134" s="794"/>
      <c r="C134" s="800"/>
    </row>
    <row r="135" spans="1:3" ht="16.5">
      <c r="A135" s="803"/>
      <c r="B135" s="317"/>
      <c r="C135" s="800"/>
    </row>
    <row r="136" spans="1:3" ht="16.5">
      <c r="A136" s="803"/>
      <c r="B136" s="317"/>
      <c r="C136" s="800"/>
    </row>
    <row r="137" spans="1:3" ht="16.5">
      <c r="A137" s="808"/>
      <c r="B137" s="462"/>
      <c r="C137" s="800"/>
    </row>
    <row r="138" spans="1:3" ht="16.5">
      <c r="A138" s="803"/>
      <c r="B138" s="317"/>
      <c r="C138" s="800"/>
    </row>
    <row r="139" spans="1:3" ht="16.5">
      <c r="A139" s="803"/>
      <c r="B139" s="317"/>
      <c r="C139" s="800"/>
    </row>
    <row r="140" spans="1:3" ht="16.5">
      <c r="A140" s="803"/>
      <c r="B140" s="317"/>
      <c r="C140" s="800"/>
    </row>
    <row r="141" spans="1:3" ht="16.5">
      <c r="A141" s="803"/>
      <c r="B141" s="317"/>
      <c r="C141" s="800"/>
    </row>
    <row r="142" spans="1:3" ht="16.5">
      <c r="A142" s="803"/>
      <c r="B142" s="317"/>
      <c r="C142" s="800"/>
    </row>
    <row r="143" spans="1:3" ht="16.5">
      <c r="A143" s="803"/>
      <c r="B143" s="317"/>
      <c r="C143" s="800"/>
    </row>
    <row r="144" spans="1:3" ht="16.5">
      <c r="A144" s="808"/>
      <c r="B144" s="462"/>
      <c r="C144" s="800"/>
    </row>
    <row r="145" spans="1:3" ht="16.5">
      <c r="A145" s="803"/>
      <c r="B145" s="317"/>
      <c r="C145" s="800"/>
    </row>
    <row r="146" spans="1:3" ht="16.5">
      <c r="A146" s="803"/>
      <c r="B146" s="317"/>
      <c r="C146" s="800"/>
    </row>
    <row r="147" spans="1:3" ht="16.5">
      <c r="A147" s="803"/>
      <c r="B147" s="317"/>
      <c r="C147" s="800"/>
    </row>
    <row r="148" spans="1:3" ht="16.5">
      <c r="A148" s="803"/>
      <c r="B148" s="794"/>
      <c r="C148" s="800"/>
    </row>
    <row r="149" spans="1:3" ht="16.5">
      <c r="A149" s="803"/>
      <c r="B149" s="317"/>
      <c r="C149" s="800"/>
    </row>
    <row r="150" spans="1:3" ht="16.5">
      <c r="A150" s="803"/>
      <c r="B150" s="317"/>
      <c r="C150" s="800"/>
    </row>
    <row r="151" spans="1:3" ht="16.5">
      <c r="A151" s="803"/>
      <c r="B151" s="317"/>
      <c r="C151" s="800"/>
    </row>
    <row r="152" spans="1:3" ht="16.5">
      <c r="A152" s="809"/>
      <c r="B152" s="305"/>
      <c r="C152" s="800"/>
    </row>
    <row r="153" spans="1:3" ht="16.5">
      <c r="A153" s="809"/>
      <c r="B153" s="305"/>
      <c r="C153" s="801"/>
    </row>
    <row r="154" spans="1:3" ht="16.5">
      <c r="A154" s="809"/>
      <c r="B154" s="305"/>
      <c r="C154" s="801"/>
    </row>
    <row r="155" spans="1:3" ht="16.5">
      <c r="A155" s="803"/>
      <c r="B155" s="317"/>
      <c r="C155" s="801"/>
    </row>
    <row r="156" spans="1:3" ht="16.5">
      <c r="A156" s="803"/>
      <c r="B156" s="317"/>
      <c r="C156" s="801"/>
    </row>
    <row r="157" spans="1:3" ht="16.5">
      <c r="A157" s="803"/>
      <c r="B157" s="317"/>
      <c r="C157" s="801"/>
    </row>
    <row r="158" spans="1:3" ht="16.5">
      <c r="A158" s="803"/>
      <c r="B158" s="317"/>
      <c r="C158" s="801"/>
    </row>
    <row r="159" spans="1:3" ht="16.5">
      <c r="A159" s="803"/>
      <c r="B159" s="317"/>
      <c r="C159" s="801"/>
    </row>
    <row r="160" spans="1:3" ht="16.5">
      <c r="A160" s="803"/>
      <c r="B160" s="317"/>
      <c r="C160" s="801"/>
    </row>
    <row r="161" spans="1:3" ht="16.5">
      <c r="A161" s="803"/>
      <c r="B161" s="317"/>
      <c r="C161" s="801"/>
    </row>
    <row r="162" spans="1:3" ht="16.5">
      <c r="A162" s="803"/>
      <c r="B162" s="317"/>
      <c r="C162" s="801"/>
    </row>
    <row r="163" spans="1:3" ht="16.5">
      <c r="A163" s="809"/>
      <c r="B163" s="305"/>
      <c r="C163" s="801"/>
    </row>
    <row r="164" spans="1:3" ht="16.5">
      <c r="A164" s="809"/>
      <c r="B164" s="305"/>
      <c r="C164" s="801"/>
    </row>
    <row r="165" spans="1:3" ht="16.5">
      <c r="A165" s="809"/>
      <c r="B165" s="305"/>
      <c r="C165" s="801"/>
    </row>
    <row r="166" spans="1:3" ht="16.5">
      <c r="A166" s="809"/>
      <c r="B166" s="305"/>
      <c r="C166" s="801"/>
    </row>
    <row r="167" spans="1:3" ht="16.5">
      <c r="A167" s="809"/>
      <c r="B167" s="305"/>
      <c r="C167" s="801"/>
    </row>
    <row r="168" spans="1:3" ht="16.5">
      <c r="A168" s="809"/>
      <c r="B168" s="305"/>
      <c r="C168" s="801"/>
    </row>
    <row r="169" spans="1:3" ht="16.5">
      <c r="A169" s="809"/>
      <c r="B169" s="305"/>
      <c r="C169" s="801"/>
    </row>
    <row r="170" spans="1:3" ht="18">
      <c r="A170" s="804"/>
      <c r="B170" s="296"/>
      <c r="C170" s="801"/>
    </row>
    <row r="171" spans="1:3" ht="18">
      <c r="A171" s="804"/>
      <c r="B171" s="296"/>
      <c r="C171" s="801"/>
    </row>
    <row r="172" spans="1:3" ht="18">
      <c r="A172" s="804"/>
      <c r="B172" s="296"/>
      <c r="C172" s="801"/>
    </row>
    <row r="173" spans="1:3" ht="16.5">
      <c r="A173" s="809"/>
      <c r="B173" s="305"/>
      <c r="C173" s="801"/>
    </row>
    <row r="174" spans="1:3" ht="12.75">
      <c r="A174" s="17"/>
      <c r="B174" s="469"/>
      <c r="C174" s="801"/>
    </row>
    <row r="175" spans="1:3" ht="12.75">
      <c r="A175" s="17"/>
      <c r="B175" s="469"/>
      <c r="C175" s="17"/>
    </row>
    <row r="176" ht="12.75">
      <c r="B176" s="432"/>
    </row>
    <row r="177" ht="12.75">
      <c r="B177" s="432"/>
    </row>
    <row r="178" ht="12.75">
      <c r="B178" s="432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71"/>
  <sheetViews>
    <sheetView tabSelected="1" view="pageBreakPreview" zoomScale="85" zoomScaleNormal="85" zoomScaleSheetLayoutView="85" zoomScalePageLayoutView="0" workbookViewId="0" topLeftCell="A141">
      <selection activeCell="K166" sqref="K166"/>
    </sheetView>
  </sheetViews>
  <sheetFormatPr defaultColWidth="9.140625" defaultRowHeight="12.75"/>
  <cols>
    <col min="1" max="1" width="4.28125" style="0" customWidth="1"/>
    <col min="2" max="2" width="23.57421875" style="0" customWidth="1"/>
    <col min="3" max="3" width="12.28125" style="0" customWidth="1"/>
    <col min="4" max="4" width="8.57421875" style="0" customWidth="1"/>
    <col min="5" max="5" width="12.28125" style="0" customWidth="1"/>
    <col min="6" max="6" width="8.00390625" style="0" customWidth="1"/>
    <col min="7" max="7" width="13.28125" style="0" customWidth="1"/>
    <col min="8" max="8" width="13.8515625" style="0" customWidth="1"/>
    <col min="9" max="9" width="10.00390625" style="0" bestFit="1" customWidth="1"/>
    <col min="10" max="10" width="13.140625" style="0" customWidth="1"/>
    <col min="11" max="11" width="13.421875" style="0" customWidth="1"/>
    <col min="12" max="12" width="13.8515625" style="0" customWidth="1"/>
    <col min="13" max="13" width="14.00390625" style="0" customWidth="1"/>
    <col min="14" max="14" width="11.8515625" style="0" customWidth="1"/>
    <col min="15" max="15" width="14.7109375" style="0" customWidth="1"/>
    <col min="16" max="16" width="12.8515625" style="0" customWidth="1"/>
    <col min="17" max="17" width="18.421875" style="0" customWidth="1"/>
  </cols>
  <sheetData>
    <row r="1" s="780" customFormat="1" ht="11.25" customHeight="1">
      <c r="A1" s="15" t="s">
        <v>218</v>
      </c>
    </row>
    <row r="2" spans="1:18" s="780" customFormat="1" ht="11.25" customHeight="1">
      <c r="A2" s="2" t="s">
        <v>219</v>
      </c>
      <c r="K2" s="781"/>
      <c r="Q2" s="782" t="str">
        <f>NDPL!$Q$1</f>
        <v>JUNE-2020</v>
      </c>
      <c r="R2" s="782"/>
    </row>
    <row r="3" s="780" customFormat="1" ht="11.25" customHeight="1">
      <c r="A3" s="87" t="s">
        <v>78</v>
      </c>
    </row>
    <row r="4" spans="1:16" s="780" customFormat="1" ht="11.25" customHeight="1" thickBot="1">
      <c r="A4" s="87" t="s">
        <v>227</v>
      </c>
      <c r="G4" s="125"/>
      <c r="H4" s="125"/>
      <c r="I4" s="781" t="s">
        <v>7</v>
      </c>
      <c r="J4" s="125"/>
      <c r="K4" s="125"/>
      <c r="L4" s="125"/>
      <c r="M4" s="125"/>
      <c r="N4" s="781" t="s">
        <v>375</v>
      </c>
      <c r="O4" s="125"/>
      <c r="P4" s="125"/>
    </row>
    <row r="5" spans="1:17" ht="55.5" customHeight="1" thickBot="1" thickTop="1">
      <c r="A5" s="33" t="s">
        <v>8</v>
      </c>
      <c r="B5" s="30" t="s">
        <v>9</v>
      </c>
      <c r="C5" s="31" t="s">
        <v>1</v>
      </c>
      <c r="D5" s="31" t="s">
        <v>2</v>
      </c>
      <c r="E5" s="31" t="s">
        <v>3</v>
      </c>
      <c r="F5" s="31" t="s">
        <v>10</v>
      </c>
      <c r="G5" s="33" t="str">
        <f>NDPL!G5</f>
        <v>FINAL READING 30/06/2020</v>
      </c>
      <c r="H5" s="31" t="str">
        <f>NDPL!H5</f>
        <v>INTIAL READING 01/06/2020</v>
      </c>
      <c r="I5" s="31" t="s">
        <v>4</v>
      </c>
      <c r="J5" s="31" t="s">
        <v>5</v>
      </c>
      <c r="K5" s="31" t="s">
        <v>6</v>
      </c>
      <c r="L5" s="33" t="str">
        <f>NDPL!G5</f>
        <v>FINAL READING 30/06/2020</v>
      </c>
      <c r="M5" s="31" t="str">
        <f>NDPL!H5</f>
        <v>INTIAL READING 01/06/2020</v>
      </c>
      <c r="N5" s="31" t="s">
        <v>4</v>
      </c>
      <c r="O5" s="31" t="s">
        <v>5</v>
      </c>
      <c r="P5" s="31" t="s">
        <v>6</v>
      </c>
      <c r="Q5" s="171" t="s">
        <v>288</v>
      </c>
    </row>
    <row r="6" spans="1:16" ht="0.75" customHeight="1" thickBot="1" thickTop="1">
      <c r="A6" s="5"/>
      <c r="B6" s="13"/>
      <c r="C6" s="4"/>
      <c r="D6" s="4"/>
      <c r="E6" s="4"/>
      <c r="F6" s="4"/>
      <c r="G6" s="4"/>
      <c r="H6" s="4"/>
      <c r="I6" s="4"/>
      <c r="J6" s="4"/>
      <c r="K6" s="4"/>
      <c r="L6" s="18"/>
      <c r="M6" s="4"/>
      <c r="N6" s="4"/>
      <c r="O6" s="4"/>
      <c r="P6" s="4"/>
    </row>
    <row r="7" spans="1:17" ht="15.75" customHeight="1" thickTop="1">
      <c r="A7" s="340"/>
      <c r="B7" s="341" t="s">
        <v>134</v>
      </c>
      <c r="C7" s="331"/>
      <c r="D7" s="34"/>
      <c r="E7" s="34"/>
      <c r="F7" s="35"/>
      <c r="G7" s="27"/>
      <c r="H7" s="23"/>
      <c r="I7" s="23"/>
      <c r="J7" s="23"/>
      <c r="K7" s="23"/>
      <c r="L7" s="22"/>
      <c r="M7" s="23"/>
      <c r="N7" s="23"/>
      <c r="O7" s="23"/>
      <c r="P7" s="23"/>
      <c r="Q7" s="143"/>
    </row>
    <row r="8" spans="1:17" s="432" customFormat="1" ht="15.75" customHeight="1">
      <c r="A8" s="342">
        <v>1</v>
      </c>
      <c r="B8" s="343" t="s">
        <v>79</v>
      </c>
      <c r="C8" s="346">
        <v>4865110</v>
      </c>
      <c r="D8" s="38" t="s">
        <v>12</v>
      </c>
      <c r="E8" s="39" t="s">
        <v>325</v>
      </c>
      <c r="F8" s="352">
        <v>100</v>
      </c>
      <c r="G8" s="322">
        <v>26420</v>
      </c>
      <c r="H8" s="265">
        <v>24723</v>
      </c>
      <c r="I8" s="265">
        <f aca="true" t="shared" si="0" ref="I8:I14">G8-H8</f>
        <v>1697</v>
      </c>
      <c r="J8" s="265">
        <f aca="true" t="shared" si="1" ref="J8:J14">$F8*I8</f>
        <v>169700</v>
      </c>
      <c r="K8" s="265">
        <f aca="true" t="shared" si="2" ref="K8:K14">J8/1000000</f>
        <v>0.1697</v>
      </c>
      <c r="L8" s="322">
        <v>994511</v>
      </c>
      <c r="M8" s="265">
        <v>994116</v>
      </c>
      <c r="N8" s="265">
        <f aca="true" t="shared" si="3" ref="N8:N14">L8-M8</f>
        <v>395</v>
      </c>
      <c r="O8" s="265">
        <f aca="true" t="shared" si="4" ref="O8:O14">$F8*N8</f>
        <v>39500</v>
      </c>
      <c r="P8" s="265">
        <f aca="true" t="shared" si="5" ref="P8:P14">O8/1000000</f>
        <v>0.0395</v>
      </c>
      <c r="Q8" s="436"/>
    </row>
    <row r="9" spans="1:17" s="432" customFormat="1" ht="15.75" customHeight="1">
      <c r="A9" s="342">
        <v>2</v>
      </c>
      <c r="B9" s="343" t="s">
        <v>80</v>
      </c>
      <c r="C9" s="346">
        <v>4865080</v>
      </c>
      <c r="D9" s="38" t="s">
        <v>12</v>
      </c>
      <c r="E9" s="39" t="s">
        <v>325</v>
      </c>
      <c r="F9" s="352">
        <v>300</v>
      </c>
      <c r="G9" s="322">
        <v>11254</v>
      </c>
      <c r="H9" s="265">
        <v>10959</v>
      </c>
      <c r="I9" s="265">
        <f t="shared" si="0"/>
        <v>295</v>
      </c>
      <c r="J9" s="265">
        <f t="shared" si="1"/>
        <v>88500</v>
      </c>
      <c r="K9" s="265">
        <f t="shared" si="2"/>
        <v>0.0885</v>
      </c>
      <c r="L9" s="322">
        <v>3251</v>
      </c>
      <c r="M9" s="265">
        <v>3447</v>
      </c>
      <c r="N9" s="265">
        <f t="shared" si="3"/>
        <v>-196</v>
      </c>
      <c r="O9" s="265">
        <f t="shared" si="4"/>
        <v>-58800</v>
      </c>
      <c r="P9" s="265">
        <f t="shared" si="5"/>
        <v>-0.0588</v>
      </c>
      <c r="Q9" s="448"/>
    </row>
    <row r="10" spans="1:17" s="432" customFormat="1" ht="15.75" customHeight="1">
      <c r="A10" s="342">
        <v>3</v>
      </c>
      <c r="B10" s="343" t="s">
        <v>81</v>
      </c>
      <c r="C10" s="346">
        <v>5295197</v>
      </c>
      <c r="D10" s="38" t="s">
        <v>12</v>
      </c>
      <c r="E10" s="39" t="s">
        <v>325</v>
      </c>
      <c r="F10" s="352">
        <v>75</v>
      </c>
      <c r="G10" s="322">
        <v>86779</v>
      </c>
      <c r="H10" s="265">
        <v>86243</v>
      </c>
      <c r="I10" s="265">
        <f t="shared" si="0"/>
        <v>536</v>
      </c>
      <c r="J10" s="265">
        <f>$F10*I10</f>
        <v>40200</v>
      </c>
      <c r="K10" s="265">
        <f>J10/1000000</f>
        <v>0.0402</v>
      </c>
      <c r="L10" s="322">
        <v>402066</v>
      </c>
      <c r="M10" s="265">
        <v>399925</v>
      </c>
      <c r="N10" s="265">
        <f t="shared" si="3"/>
        <v>2141</v>
      </c>
      <c r="O10" s="265">
        <f>$F10*N10</f>
        <v>160575</v>
      </c>
      <c r="P10" s="265">
        <f>O10/1000000</f>
        <v>0.160575</v>
      </c>
      <c r="Q10" s="436"/>
    </row>
    <row r="11" spans="1:17" s="432" customFormat="1" ht="15.75" customHeight="1">
      <c r="A11" s="342">
        <v>4</v>
      </c>
      <c r="B11" s="343" t="s">
        <v>82</v>
      </c>
      <c r="C11" s="346">
        <v>4865184</v>
      </c>
      <c r="D11" s="38" t="s">
        <v>12</v>
      </c>
      <c r="E11" s="39" t="s">
        <v>325</v>
      </c>
      <c r="F11" s="352">
        <v>300</v>
      </c>
      <c r="G11" s="322">
        <v>994855</v>
      </c>
      <c r="H11" s="265">
        <v>994938</v>
      </c>
      <c r="I11" s="265">
        <f t="shared" si="0"/>
        <v>-83</v>
      </c>
      <c r="J11" s="265">
        <f t="shared" si="1"/>
        <v>-24900</v>
      </c>
      <c r="K11" s="265">
        <f t="shared" si="2"/>
        <v>-0.0249</v>
      </c>
      <c r="L11" s="322">
        <v>5943</v>
      </c>
      <c r="M11" s="265">
        <v>5953</v>
      </c>
      <c r="N11" s="265">
        <f t="shared" si="3"/>
        <v>-10</v>
      </c>
      <c r="O11" s="265">
        <f t="shared" si="4"/>
        <v>-3000</v>
      </c>
      <c r="P11" s="265">
        <f t="shared" si="5"/>
        <v>-0.003</v>
      </c>
      <c r="Q11" s="436"/>
    </row>
    <row r="12" spans="1:17" s="432" customFormat="1" ht="15">
      <c r="A12" s="342">
        <v>5</v>
      </c>
      <c r="B12" s="343" t="s">
        <v>83</v>
      </c>
      <c r="C12" s="346">
        <v>4865103</v>
      </c>
      <c r="D12" s="38" t="s">
        <v>12</v>
      </c>
      <c r="E12" s="39" t="s">
        <v>325</v>
      </c>
      <c r="F12" s="352">
        <v>1333.3</v>
      </c>
      <c r="G12" s="322">
        <v>1549</v>
      </c>
      <c r="H12" s="265">
        <v>1545</v>
      </c>
      <c r="I12" s="265">
        <f t="shared" si="0"/>
        <v>4</v>
      </c>
      <c r="J12" s="265">
        <f t="shared" si="1"/>
        <v>5333.2</v>
      </c>
      <c r="K12" s="265">
        <f t="shared" si="2"/>
        <v>0.0053332</v>
      </c>
      <c r="L12" s="322">
        <v>3598</v>
      </c>
      <c r="M12" s="265">
        <v>3584</v>
      </c>
      <c r="N12" s="265">
        <f t="shared" si="3"/>
        <v>14</v>
      </c>
      <c r="O12" s="265">
        <f t="shared" si="4"/>
        <v>18666.2</v>
      </c>
      <c r="P12" s="265">
        <f t="shared" si="5"/>
        <v>0.0186662</v>
      </c>
      <c r="Q12" s="442"/>
    </row>
    <row r="13" spans="1:17" s="432" customFormat="1" ht="15.75" customHeight="1">
      <c r="A13" s="342">
        <v>6</v>
      </c>
      <c r="B13" s="343" t="s">
        <v>84</v>
      </c>
      <c r="C13" s="346">
        <v>4865104</v>
      </c>
      <c r="D13" s="38" t="s">
        <v>12</v>
      </c>
      <c r="E13" s="39" t="s">
        <v>325</v>
      </c>
      <c r="F13" s="352">
        <v>100</v>
      </c>
      <c r="G13" s="322">
        <v>12911</v>
      </c>
      <c r="H13" s="265">
        <v>10447</v>
      </c>
      <c r="I13" s="265">
        <f t="shared" si="0"/>
        <v>2464</v>
      </c>
      <c r="J13" s="265">
        <f>$F13*I13</f>
        <v>246400</v>
      </c>
      <c r="K13" s="265">
        <f>J13/1000000</f>
        <v>0.2464</v>
      </c>
      <c r="L13" s="322">
        <v>3844</v>
      </c>
      <c r="M13" s="265">
        <v>3231</v>
      </c>
      <c r="N13" s="265">
        <f t="shared" si="3"/>
        <v>613</v>
      </c>
      <c r="O13" s="265">
        <f>$F13*N13</f>
        <v>61300</v>
      </c>
      <c r="P13" s="265">
        <f>O13/1000000</f>
        <v>0.0613</v>
      </c>
      <c r="Q13" s="436"/>
    </row>
    <row r="14" spans="1:17" s="432" customFormat="1" ht="15.75" customHeight="1">
      <c r="A14" s="342">
        <v>7</v>
      </c>
      <c r="B14" s="343" t="s">
        <v>85</v>
      </c>
      <c r="C14" s="346">
        <v>5295196</v>
      </c>
      <c r="D14" s="38" t="s">
        <v>12</v>
      </c>
      <c r="E14" s="39" t="s">
        <v>325</v>
      </c>
      <c r="F14" s="778">
        <v>75</v>
      </c>
      <c r="G14" s="322">
        <v>108562</v>
      </c>
      <c r="H14" s="265">
        <v>103981</v>
      </c>
      <c r="I14" s="265">
        <f t="shared" si="0"/>
        <v>4581</v>
      </c>
      <c r="J14" s="265">
        <f t="shared" si="1"/>
        <v>343575</v>
      </c>
      <c r="K14" s="265">
        <f t="shared" si="2"/>
        <v>0.343575</v>
      </c>
      <c r="L14" s="322">
        <v>892218</v>
      </c>
      <c r="M14" s="265">
        <v>892000</v>
      </c>
      <c r="N14" s="265">
        <f t="shared" si="3"/>
        <v>218</v>
      </c>
      <c r="O14" s="265">
        <f t="shared" si="4"/>
        <v>16350</v>
      </c>
      <c r="P14" s="265">
        <f t="shared" si="5"/>
        <v>0.01635</v>
      </c>
      <c r="Q14" s="436"/>
    </row>
    <row r="15" spans="1:17" s="432" customFormat="1" ht="15.75" customHeight="1">
      <c r="A15" s="342"/>
      <c r="B15" s="345" t="s">
        <v>11</v>
      </c>
      <c r="C15" s="346"/>
      <c r="D15" s="38"/>
      <c r="E15" s="38"/>
      <c r="F15" s="352"/>
      <c r="G15" s="322"/>
      <c r="H15" s="323"/>
      <c r="I15" s="265"/>
      <c r="J15" s="265"/>
      <c r="K15" s="265"/>
      <c r="L15" s="322"/>
      <c r="M15" s="323"/>
      <c r="N15" s="265"/>
      <c r="O15" s="265"/>
      <c r="P15" s="265"/>
      <c r="Q15" s="436"/>
    </row>
    <row r="16" spans="1:17" s="432" customFormat="1" ht="15.75" customHeight="1">
      <c r="A16" s="342">
        <v>8</v>
      </c>
      <c r="B16" s="343" t="s">
        <v>346</v>
      </c>
      <c r="C16" s="346">
        <v>4864884</v>
      </c>
      <c r="D16" s="38" t="s">
        <v>12</v>
      </c>
      <c r="E16" s="39" t="s">
        <v>325</v>
      </c>
      <c r="F16" s="352">
        <v>1000</v>
      </c>
      <c r="G16" s="322">
        <v>980029</v>
      </c>
      <c r="H16" s="323">
        <v>980253</v>
      </c>
      <c r="I16" s="265">
        <f aca="true" t="shared" si="6" ref="I16:I26">G16-H16</f>
        <v>-224</v>
      </c>
      <c r="J16" s="265">
        <f aca="true" t="shared" si="7" ref="J16:J26">$F16*I16</f>
        <v>-224000</v>
      </c>
      <c r="K16" s="265">
        <f aca="true" t="shared" si="8" ref="K16:K26">J16/1000000</f>
        <v>-0.224</v>
      </c>
      <c r="L16" s="322">
        <v>2276</v>
      </c>
      <c r="M16" s="323">
        <v>2276</v>
      </c>
      <c r="N16" s="265">
        <f aca="true" t="shared" si="9" ref="N16:N26">L16-M16</f>
        <v>0</v>
      </c>
      <c r="O16" s="265">
        <f aca="true" t="shared" si="10" ref="O16:O26">$F16*N16</f>
        <v>0</v>
      </c>
      <c r="P16" s="265">
        <f aca="true" t="shared" si="11" ref="P16:P26">O16/1000000</f>
        <v>0</v>
      </c>
      <c r="Q16" s="464"/>
    </row>
    <row r="17" spans="1:17" s="432" customFormat="1" ht="15.75" customHeight="1">
      <c r="A17" s="342">
        <v>9</v>
      </c>
      <c r="B17" s="343" t="s">
        <v>86</v>
      </c>
      <c r="C17" s="346">
        <v>4864897</v>
      </c>
      <c r="D17" s="38" t="s">
        <v>12</v>
      </c>
      <c r="E17" s="39" t="s">
        <v>325</v>
      </c>
      <c r="F17" s="352">
        <v>500</v>
      </c>
      <c r="G17" s="322">
        <v>989825</v>
      </c>
      <c r="H17" s="323">
        <v>989916</v>
      </c>
      <c r="I17" s="265">
        <f>G17-H17</f>
        <v>-91</v>
      </c>
      <c r="J17" s="265">
        <f>$F17*I17</f>
        <v>-45500</v>
      </c>
      <c r="K17" s="265">
        <f>J17/1000000</f>
        <v>-0.0455</v>
      </c>
      <c r="L17" s="322">
        <v>178</v>
      </c>
      <c r="M17" s="323">
        <v>178</v>
      </c>
      <c r="N17" s="265">
        <f>L17-M17</f>
        <v>0</v>
      </c>
      <c r="O17" s="265">
        <f>$F17*N17</f>
        <v>0</v>
      </c>
      <c r="P17" s="265">
        <f>O17/1000000</f>
        <v>0</v>
      </c>
      <c r="Q17" s="436"/>
    </row>
    <row r="18" spans="1:17" s="432" customFormat="1" ht="15.75" customHeight="1">
      <c r="A18" s="342">
        <v>10</v>
      </c>
      <c r="B18" s="343" t="s">
        <v>117</v>
      </c>
      <c r="C18" s="346">
        <v>4864832</v>
      </c>
      <c r="D18" s="38" t="s">
        <v>12</v>
      </c>
      <c r="E18" s="39" t="s">
        <v>325</v>
      </c>
      <c r="F18" s="352">
        <v>1000</v>
      </c>
      <c r="G18" s="322">
        <v>996594</v>
      </c>
      <c r="H18" s="323">
        <v>996594</v>
      </c>
      <c r="I18" s="265">
        <f t="shared" si="6"/>
        <v>0</v>
      </c>
      <c r="J18" s="265">
        <f t="shared" si="7"/>
        <v>0</v>
      </c>
      <c r="K18" s="265">
        <f t="shared" si="8"/>
        <v>0</v>
      </c>
      <c r="L18" s="322">
        <v>1621</v>
      </c>
      <c r="M18" s="323">
        <v>1621</v>
      </c>
      <c r="N18" s="265">
        <f t="shared" si="9"/>
        <v>0</v>
      </c>
      <c r="O18" s="265">
        <f t="shared" si="10"/>
        <v>0</v>
      </c>
      <c r="P18" s="265">
        <f t="shared" si="11"/>
        <v>0</v>
      </c>
      <c r="Q18" s="436"/>
    </row>
    <row r="19" spans="1:17" s="432" customFormat="1" ht="15.75" customHeight="1">
      <c r="A19" s="342">
        <v>11</v>
      </c>
      <c r="B19" s="343" t="s">
        <v>87</v>
      </c>
      <c r="C19" s="346">
        <v>4864833</v>
      </c>
      <c r="D19" s="38" t="s">
        <v>12</v>
      </c>
      <c r="E19" s="39" t="s">
        <v>325</v>
      </c>
      <c r="F19" s="352">
        <v>1000</v>
      </c>
      <c r="G19" s="322">
        <v>987840</v>
      </c>
      <c r="H19" s="323">
        <v>988062</v>
      </c>
      <c r="I19" s="265">
        <f t="shared" si="6"/>
        <v>-222</v>
      </c>
      <c r="J19" s="265">
        <f t="shared" si="7"/>
        <v>-222000</v>
      </c>
      <c r="K19" s="265">
        <f t="shared" si="8"/>
        <v>-0.222</v>
      </c>
      <c r="L19" s="322">
        <v>1354</v>
      </c>
      <c r="M19" s="323">
        <v>1354</v>
      </c>
      <c r="N19" s="265">
        <f t="shared" si="9"/>
        <v>0</v>
      </c>
      <c r="O19" s="265">
        <f t="shared" si="10"/>
        <v>0</v>
      </c>
      <c r="P19" s="265">
        <f t="shared" si="11"/>
        <v>0</v>
      </c>
      <c r="Q19" s="436"/>
    </row>
    <row r="20" spans="1:17" s="432" customFormat="1" ht="15.75" customHeight="1">
      <c r="A20" s="342">
        <v>12</v>
      </c>
      <c r="B20" s="343" t="s">
        <v>88</v>
      </c>
      <c r="C20" s="346">
        <v>4864834</v>
      </c>
      <c r="D20" s="38" t="s">
        <v>12</v>
      </c>
      <c r="E20" s="39" t="s">
        <v>325</v>
      </c>
      <c r="F20" s="352">
        <v>1000</v>
      </c>
      <c r="G20" s="322">
        <v>990200</v>
      </c>
      <c r="H20" s="323">
        <v>990340</v>
      </c>
      <c r="I20" s="265">
        <f t="shared" si="6"/>
        <v>-140</v>
      </c>
      <c r="J20" s="265">
        <f t="shared" si="7"/>
        <v>-140000</v>
      </c>
      <c r="K20" s="265">
        <f t="shared" si="8"/>
        <v>-0.14</v>
      </c>
      <c r="L20" s="322">
        <v>6258</v>
      </c>
      <c r="M20" s="323">
        <v>6258</v>
      </c>
      <c r="N20" s="265">
        <f t="shared" si="9"/>
        <v>0</v>
      </c>
      <c r="O20" s="265">
        <f t="shared" si="10"/>
        <v>0</v>
      </c>
      <c r="P20" s="265">
        <f t="shared" si="11"/>
        <v>0</v>
      </c>
      <c r="Q20" s="436"/>
    </row>
    <row r="21" spans="1:17" s="432" customFormat="1" ht="15.75" customHeight="1">
      <c r="A21" s="342">
        <v>13</v>
      </c>
      <c r="B21" s="310" t="s">
        <v>89</v>
      </c>
      <c r="C21" s="346">
        <v>4864889</v>
      </c>
      <c r="D21" s="42" t="s">
        <v>12</v>
      </c>
      <c r="E21" s="39" t="s">
        <v>325</v>
      </c>
      <c r="F21" s="352">
        <v>1000</v>
      </c>
      <c r="G21" s="322">
        <v>997242</v>
      </c>
      <c r="H21" s="323">
        <v>997511</v>
      </c>
      <c r="I21" s="265">
        <f t="shared" si="6"/>
        <v>-269</v>
      </c>
      <c r="J21" s="265">
        <f t="shared" si="7"/>
        <v>-269000</v>
      </c>
      <c r="K21" s="265">
        <f t="shared" si="8"/>
        <v>-0.269</v>
      </c>
      <c r="L21" s="322">
        <v>998667</v>
      </c>
      <c r="M21" s="323">
        <v>998667</v>
      </c>
      <c r="N21" s="265">
        <f t="shared" si="9"/>
        <v>0</v>
      </c>
      <c r="O21" s="265">
        <f t="shared" si="10"/>
        <v>0</v>
      </c>
      <c r="P21" s="265">
        <f t="shared" si="11"/>
        <v>0</v>
      </c>
      <c r="Q21" s="436"/>
    </row>
    <row r="22" spans="1:17" s="432" customFormat="1" ht="15.75" customHeight="1">
      <c r="A22" s="342">
        <v>14</v>
      </c>
      <c r="B22" s="343" t="s">
        <v>90</v>
      </c>
      <c r="C22" s="346">
        <v>4864859</v>
      </c>
      <c r="D22" s="38" t="s">
        <v>12</v>
      </c>
      <c r="E22" s="39" t="s">
        <v>325</v>
      </c>
      <c r="F22" s="352">
        <v>1000</v>
      </c>
      <c r="G22" s="322">
        <v>995487</v>
      </c>
      <c r="H22" s="323">
        <v>995595</v>
      </c>
      <c r="I22" s="265">
        <f>G22-H22</f>
        <v>-108</v>
      </c>
      <c r="J22" s="265">
        <f>$F22*I22</f>
        <v>-108000</v>
      </c>
      <c r="K22" s="265">
        <f>J22/1000000</f>
        <v>-0.108</v>
      </c>
      <c r="L22" s="322">
        <v>999794</v>
      </c>
      <c r="M22" s="323">
        <v>999794</v>
      </c>
      <c r="N22" s="265">
        <f>L22-M22</f>
        <v>0</v>
      </c>
      <c r="O22" s="265">
        <f>$F22*N22</f>
        <v>0</v>
      </c>
      <c r="P22" s="265">
        <f>O22/1000000</f>
        <v>0</v>
      </c>
      <c r="Q22" s="436"/>
    </row>
    <row r="23" spans="1:17" s="432" customFormat="1" ht="15.75" customHeight="1">
      <c r="A23" s="342">
        <v>15</v>
      </c>
      <c r="B23" s="343" t="s">
        <v>91</v>
      </c>
      <c r="C23" s="346">
        <v>4864895</v>
      </c>
      <c r="D23" s="38" t="s">
        <v>12</v>
      </c>
      <c r="E23" s="39" t="s">
        <v>325</v>
      </c>
      <c r="F23" s="352">
        <v>800</v>
      </c>
      <c r="G23" s="322">
        <v>995769</v>
      </c>
      <c r="H23" s="323">
        <v>995743</v>
      </c>
      <c r="I23" s="265">
        <f>G23-H23</f>
        <v>26</v>
      </c>
      <c r="J23" s="265">
        <f t="shared" si="7"/>
        <v>20800</v>
      </c>
      <c r="K23" s="265">
        <f t="shared" si="8"/>
        <v>0.0208</v>
      </c>
      <c r="L23" s="322">
        <v>5204</v>
      </c>
      <c r="M23" s="323">
        <v>5204</v>
      </c>
      <c r="N23" s="265">
        <f>L23-M23</f>
        <v>0</v>
      </c>
      <c r="O23" s="265">
        <f t="shared" si="10"/>
        <v>0</v>
      </c>
      <c r="P23" s="265">
        <f t="shared" si="11"/>
        <v>0</v>
      </c>
      <c r="Q23" s="436"/>
    </row>
    <row r="24" spans="1:17" s="432" customFormat="1" ht="15.75" customHeight="1">
      <c r="A24" s="342">
        <v>16</v>
      </c>
      <c r="B24" s="343" t="s">
        <v>92</v>
      </c>
      <c r="C24" s="346">
        <v>4864826</v>
      </c>
      <c r="D24" s="38" t="s">
        <v>12</v>
      </c>
      <c r="E24" s="39" t="s">
        <v>325</v>
      </c>
      <c r="F24" s="352">
        <v>133.33</v>
      </c>
      <c r="G24" s="322">
        <v>4551</v>
      </c>
      <c r="H24" s="323">
        <v>1951</v>
      </c>
      <c r="I24" s="265">
        <f>G24-H24</f>
        <v>2600</v>
      </c>
      <c r="J24" s="265">
        <f>$F24*I24</f>
        <v>346658.00000000006</v>
      </c>
      <c r="K24" s="265">
        <f>J24/1000000</f>
        <v>0.3466580000000001</v>
      </c>
      <c r="L24" s="322">
        <v>3650</v>
      </c>
      <c r="M24" s="323">
        <v>3650</v>
      </c>
      <c r="N24" s="265">
        <f>L24-M24</f>
        <v>0</v>
      </c>
      <c r="O24" s="265">
        <f>$F24*N24</f>
        <v>0</v>
      </c>
      <c r="P24" s="265">
        <f>O24/1000000</f>
        <v>0</v>
      </c>
      <c r="Q24" s="436"/>
    </row>
    <row r="25" spans="1:17" s="432" customFormat="1" ht="15.75" customHeight="1">
      <c r="A25" s="342">
        <v>17</v>
      </c>
      <c r="B25" s="343" t="s">
        <v>115</v>
      </c>
      <c r="C25" s="346">
        <v>4864839</v>
      </c>
      <c r="D25" s="38" t="s">
        <v>12</v>
      </c>
      <c r="E25" s="39" t="s">
        <v>325</v>
      </c>
      <c r="F25" s="352">
        <v>1000</v>
      </c>
      <c r="G25" s="322">
        <v>829</v>
      </c>
      <c r="H25" s="323">
        <v>864</v>
      </c>
      <c r="I25" s="265">
        <f t="shared" si="6"/>
        <v>-35</v>
      </c>
      <c r="J25" s="265">
        <f t="shared" si="7"/>
        <v>-35000</v>
      </c>
      <c r="K25" s="265">
        <f t="shared" si="8"/>
        <v>-0.035</v>
      </c>
      <c r="L25" s="322">
        <v>9730</v>
      </c>
      <c r="M25" s="323">
        <v>9730</v>
      </c>
      <c r="N25" s="265">
        <f t="shared" si="9"/>
        <v>0</v>
      </c>
      <c r="O25" s="265">
        <f t="shared" si="10"/>
        <v>0</v>
      </c>
      <c r="P25" s="265">
        <f t="shared" si="11"/>
        <v>0</v>
      </c>
      <c r="Q25" s="436"/>
    </row>
    <row r="26" spans="1:17" s="432" customFormat="1" ht="15.75" customHeight="1">
      <c r="A26" s="342">
        <v>18</v>
      </c>
      <c r="B26" s="343" t="s">
        <v>116</v>
      </c>
      <c r="C26" s="346">
        <v>4864883</v>
      </c>
      <c r="D26" s="38" t="s">
        <v>12</v>
      </c>
      <c r="E26" s="39" t="s">
        <v>325</v>
      </c>
      <c r="F26" s="352">
        <v>1000</v>
      </c>
      <c r="G26" s="322">
        <v>634</v>
      </c>
      <c r="H26" s="323">
        <v>815</v>
      </c>
      <c r="I26" s="265">
        <f t="shared" si="6"/>
        <v>-181</v>
      </c>
      <c r="J26" s="265">
        <f t="shared" si="7"/>
        <v>-181000</v>
      </c>
      <c r="K26" s="265">
        <f t="shared" si="8"/>
        <v>-0.181</v>
      </c>
      <c r="L26" s="322">
        <v>17471</v>
      </c>
      <c r="M26" s="323">
        <v>17471</v>
      </c>
      <c r="N26" s="265">
        <f t="shared" si="9"/>
        <v>0</v>
      </c>
      <c r="O26" s="265">
        <f t="shared" si="10"/>
        <v>0</v>
      </c>
      <c r="P26" s="265">
        <f t="shared" si="11"/>
        <v>0</v>
      </c>
      <c r="Q26" s="436"/>
    </row>
    <row r="27" spans="1:17" s="432" customFormat="1" ht="15.75" customHeight="1">
      <c r="A27" s="342"/>
      <c r="B27" s="345" t="s">
        <v>93</v>
      </c>
      <c r="C27" s="346"/>
      <c r="D27" s="38"/>
      <c r="E27" s="38"/>
      <c r="F27" s="352"/>
      <c r="G27" s="322"/>
      <c r="H27" s="323"/>
      <c r="I27" s="470"/>
      <c r="J27" s="470"/>
      <c r="K27" s="122"/>
      <c r="L27" s="322"/>
      <c r="M27" s="323"/>
      <c r="N27" s="470"/>
      <c r="O27" s="470"/>
      <c r="P27" s="122"/>
      <c r="Q27" s="436"/>
    </row>
    <row r="28" spans="1:17" s="432" customFormat="1" ht="15.75" customHeight="1">
      <c r="A28" s="342">
        <v>19</v>
      </c>
      <c r="B28" s="343" t="s">
        <v>94</v>
      </c>
      <c r="C28" s="346">
        <v>4864954</v>
      </c>
      <c r="D28" s="38" t="s">
        <v>12</v>
      </c>
      <c r="E28" s="39" t="s">
        <v>325</v>
      </c>
      <c r="F28" s="352">
        <v>1250</v>
      </c>
      <c r="G28" s="322">
        <v>971612</v>
      </c>
      <c r="H28" s="323">
        <v>971612</v>
      </c>
      <c r="I28" s="265">
        <f>G28-H28</f>
        <v>0</v>
      </c>
      <c r="J28" s="265">
        <f>$F28*I28</f>
        <v>0</v>
      </c>
      <c r="K28" s="265">
        <f>J28/1000000</f>
        <v>0</v>
      </c>
      <c r="L28" s="322">
        <v>949341</v>
      </c>
      <c r="M28" s="323">
        <v>949883</v>
      </c>
      <c r="N28" s="265">
        <f>L28-M28</f>
        <v>-542</v>
      </c>
      <c r="O28" s="265">
        <f>$F28*N28</f>
        <v>-677500</v>
      </c>
      <c r="P28" s="265">
        <f>O28/1000000</f>
        <v>-0.6775</v>
      </c>
      <c r="Q28" s="436"/>
    </row>
    <row r="29" spans="1:17" s="432" customFormat="1" ht="15.75" customHeight="1">
      <c r="A29" s="342">
        <v>20</v>
      </c>
      <c r="B29" s="343" t="s">
        <v>95</v>
      </c>
      <c r="C29" s="346">
        <v>4865030</v>
      </c>
      <c r="D29" s="38" t="s">
        <v>12</v>
      </c>
      <c r="E29" s="39" t="s">
        <v>325</v>
      </c>
      <c r="F29" s="352">
        <v>1100</v>
      </c>
      <c r="G29" s="322">
        <v>985081</v>
      </c>
      <c r="H29" s="323">
        <v>985081</v>
      </c>
      <c r="I29" s="265">
        <f>G29-H29</f>
        <v>0</v>
      </c>
      <c r="J29" s="265">
        <f>$F29*I29</f>
        <v>0</v>
      </c>
      <c r="K29" s="265">
        <f>J29/1000000</f>
        <v>0</v>
      </c>
      <c r="L29" s="322">
        <v>936158</v>
      </c>
      <c r="M29" s="323">
        <v>936318</v>
      </c>
      <c r="N29" s="265">
        <f>L29-M29</f>
        <v>-160</v>
      </c>
      <c r="O29" s="265">
        <f>$F29*N29</f>
        <v>-176000</v>
      </c>
      <c r="P29" s="265">
        <f>O29/1000000</f>
        <v>-0.176</v>
      </c>
      <c r="Q29" s="436"/>
    </row>
    <row r="30" spans="1:17" s="432" customFormat="1" ht="15.75" customHeight="1">
      <c r="A30" s="342">
        <v>21</v>
      </c>
      <c r="B30" s="343" t="s">
        <v>344</v>
      </c>
      <c r="C30" s="346">
        <v>4864989</v>
      </c>
      <c r="D30" s="38" t="s">
        <v>12</v>
      </c>
      <c r="E30" s="39" t="s">
        <v>325</v>
      </c>
      <c r="F30" s="352">
        <v>1000</v>
      </c>
      <c r="G30" s="322">
        <v>999993</v>
      </c>
      <c r="H30" s="323">
        <v>999993</v>
      </c>
      <c r="I30" s="265">
        <f>G30-H30</f>
        <v>0</v>
      </c>
      <c r="J30" s="265">
        <f>$F30*I30</f>
        <v>0</v>
      </c>
      <c r="K30" s="265">
        <f>J30/1000000</f>
        <v>0</v>
      </c>
      <c r="L30" s="322">
        <v>999743</v>
      </c>
      <c r="M30" s="323">
        <v>999875</v>
      </c>
      <c r="N30" s="265">
        <f>L30-M30</f>
        <v>-132</v>
      </c>
      <c r="O30" s="265">
        <f>$F30*N30</f>
        <v>-132000</v>
      </c>
      <c r="P30" s="265">
        <f>O30/1000000</f>
        <v>-0.132</v>
      </c>
      <c r="Q30" s="436"/>
    </row>
    <row r="31" spans="1:17" s="432" customFormat="1" ht="15.75" customHeight="1">
      <c r="A31" s="342"/>
      <c r="B31" s="345" t="s">
        <v>31</v>
      </c>
      <c r="C31" s="346"/>
      <c r="D31" s="38"/>
      <c r="E31" s="38"/>
      <c r="F31" s="352"/>
      <c r="G31" s="322"/>
      <c r="H31" s="323"/>
      <c r="I31" s="265"/>
      <c r="J31" s="265"/>
      <c r="K31" s="122">
        <f>SUM(K28:K30)</f>
        <v>0</v>
      </c>
      <c r="L31" s="322"/>
      <c r="M31" s="323"/>
      <c r="N31" s="265"/>
      <c r="O31" s="265"/>
      <c r="P31" s="122">
        <f>SUM(P28:P30)</f>
        <v>-0.9854999999999999</v>
      </c>
      <c r="Q31" s="436"/>
    </row>
    <row r="32" spans="1:17" s="432" customFormat="1" ht="15.75" customHeight="1">
      <c r="A32" s="342">
        <v>22</v>
      </c>
      <c r="B32" s="343" t="s">
        <v>96</v>
      </c>
      <c r="C32" s="346">
        <v>4864932</v>
      </c>
      <c r="D32" s="38" t="s">
        <v>12</v>
      </c>
      <c r="E32" s="39" t="s">
        <v>325</v>
      </c>
      <c r="F32" s="352">
        <v>-1000</v>
      </c>
      <c r="G32" s="322">
        <v>988350</v>
      </c>
      <c r="H32" s="323">
        <v>988392</v>
      </c>
      <c r="I32" s="265">
        <f>G32-H32</f>
        <v>-42</v>
      </c>
      <c r="J32" s="265">
        <f>$F32*I32</f>
        <v>42000</v>
      </c>
      <c r="K32" s="265">
        <f>J32/1000000</f>
        <v>0.042</v>
      </c>
      <c r="L32" s="322">
        <v>998307</v>
      </c>
      <c r="M32" s="323">
        <v>998662</v>
      </c>
      <c r="N32" s="265">
        <f>L32-M32</f>
        <v>-355</v>
      </c>
      <c r="O32" s="265">
        <f>$F32*N32</f>
        <v>355000</v>
      </c>
      <c r="P32" s="265">
        <f>O32/1000000</f>
        <v>0.355</v>
      </c>
      <c r="Q32" s="448"/>
    </row>
    <row r="33" spans="1:17" s="432" customFormat="1" ht="15.75" customHeight="1">
      <c r="A33" s="342">
        <v>23</v>
      </c>
      <c r="B33" s="343" t="s">
        <v>97</v>
      </c>
      <c r="C33" s="346">
        <v>5295140</v>
      </c>
      <c r="D33" s="38" t="s">
        <v>12</v>
      </c>
      <c r="E33" s="39" t="s">
        <v>325</v>
      </c>
      <c r="F33" s="346">
        <v>-1000</v>
      </c>
      <c r="G33" s="322">
        <v>986102</v>
      </c>
      <c r="H33" s="323">
        <v>986102</v>
      </c>
      <c r="I33" s="265">
        <f>G33-H33</f>
        <v>0</v>
      </c>
      <c r="J33" s="265">
        <f>$F33*I33</f>
        <v>0</v>
      </c>
      <c r="K33" s="265">
        <f>J33/1000000</f>
        <v>0</v>
      </c>
      <c r="L33" s="322">
        <v>998829</v>
      </c>
      <c r="M33" s="323">
        <v>998998</v>
      </c>
      <c r="N33" s="265">
        <f>L33-M33</f>
        <v>-169</v>
      </c>
      <c r="O33" s="265">
        <f>$F33*N33</f>
        <v>169000</v>
      </c>
      <c r="P33" s="265">
        <f>O33/1000000</f>
        <v>0.169</v>
      </c>
      <c r="Q33" s="436"/>
    </row>
    <row r="34" spans="1:17" s="432" customFormat="1" ht="15.75" customHeight="1">
      <c r="A34" s="342">
        <v>24</v>
      </c>
      <c r="B34" s="757" t="s">
        <v>136</v>
      </c>
      <c r="C34" s="758">
        <v>4902528</v>
      </c>
      <c r="D34" s="759" t="s">
        <v>12</v>
      </c>
      <c r="E34" s="39" t="s">
        <v>325</v>
      </c>
      <c r="F34" s="758">
        <v>300</v>
      </c>
      <c r="G34" s="322">
        <v>76</v>
      </c>
      <c r="H34" s="323">
        <v>76</v>
      </c>
      <c r="I34" s="265">
        <f>G34-H34</f>
        <v>0</v>
      </c>
      <c r="J34" s="265">
        <f>$F34*I34</f>
        <v>0</v>
      </c>
      <c r="K34" s="265">
        <f>J34/1000000</f>
        <v>0</v>
      </c>
      <c r="L34" s="322">
        <v>663</v>
      </c>
      <c r="M34" s="323">
        <v>663</v>
      </c>
      <c r="N34" s="265">
        <f>L34-M34</f>
        <v>0</v>
      </c>
      <c r="O34" s="265">
        <f>$F34*N34</f>
        <v>0</v>
      </c>
      <c r="P34" s="265">
        <f>O34/1000000</f>
        <v>0</v>
      </c>
      <c r="Q34" s="448"/>
    </row>
    <row r="35" spans="1:17" s="432" customFormat="1" ht="15.75" customHeight="1">
      <c r="A35" s="342"/>
      <c r="B35" s="345" t="s">
        <v>26</v>
      </c>
      <c r="C35" s="346"/>
      <c r="D35" s="38"/>
      <c r="E35" s="38"/>
      <c r="F35" s="352"/>
      <c r="G35" s="322"/>
      <c r="H35" s="323"/>
      <c r="I35" s="265"/>
      <c r="J35" s="265"/>
      <c r="K35" s="265"/>
      <c r="L35" s="322"/>
      <c r="M35" s="323"/>
      <c r="N35" s="265"/>
      <c r="O35" s="265"/>
      <c r="P35" s="265"/>
      <c r="Q35" s="436"/>
    </row>
    <row r="36" spans="1:17" s="432" customFormat="1" ht="15">
      <c r="A36" s="342">
        <v>25</v>
      </c>
      <c r="B36" s="310" t="s">
        <v>44</v>
      </c>
      <c r="C36" s="346">
        <v>4864854</v>
      </c>
      <c r="D36" s="42" t="s">
        <v>12</v>
      </c>
      <c r="E36" s="39" t="s">
        <v>325</v>
      </c>
      <c r="F36" s="352">
        <v>1000</v>
      </c>
      <c r="G36" s="322">
        <v>999814</v>
      </c>
      <c r="H36" s="323">
        <v>999814</v>
      </c>
      <c r="I36" s="265">
        <f>G36-H36</f>
        <v>0</v>
      </c>
      <c r="J36" s="265">
        <f>$F36*I36</f>
        <v>0</v>
      </c>
      <c r="K36" s="265">
        <f>J36/1000000</f>
        <v>0</v>
      </c>
      <c r="L36" s="322">
        <v>13016</v>
      </c>
      <c r="M36" s="323">
        <v>13454</v>
      </c>
      <c r="N36" s="265">
        <f>L36-M36</f>
        <v>-438</v>
      </c>
      <c r="O36" s="265">
        <f>$F36*N36</f>
        <v>-438000</v>
      </c>
      <c r="P36" s="265">
        <f>O36/1000000</f>
        <v>-0.438</v>
      </c>
      <c r="Q36" s="465"/>
    </row>
    <row r="37" spans="1:17" s="432" customFormat="1" ht="15.75" customHeight="1">
      <c r="A37" s="342"/>
      <c r="B37" s="345" t="s">
        <v>98</v>
      </c>
      <c r="C37" s="346"/>
      <c r="D37" s="38"/>
      <c r="E37" s="38"/>
      <c r="F37" s="352"/>
      <c r="G37" s="322"/>
      <c r="H37" s="323"/>
      <c r="I37" s="265"/>
      <c r="J37" s="265"/>
      <c r="K37" s="265"/>
      <c r="L37" s="322"/>
      <c r="M37" s="323"/>
      <c r="N37" s="265"/>
      <c r="O37" s="265"/>
      <c r="P37" s="265"/>
      <c r="Q37" s="436"/>
    </row>
    <row r="38" spans="1:17" s="432" customFormat="1" ht="17.25" customHeight="1">
      <c r="A38" s="342">
        <v>26</v>
      </c>
      <c r="B38" s="343" t="s">
        <v>99</v>
      </c>
      <c r="C38" s="346">
        <v>5295159</v>
      </c>
      <c r="D38" s="38" t="s">
        <v>12</v>
      </c>
      <c r="E38" s="39" t="s">
        <v>325</v>
      </c>
      <c r="F38" s="352">
        <v>-1000</v>
      </c>
      <c r="G38" s="322">
        <v>156163</v>
      </c>
      <c r="H38" s="323">
        <v>151439</v>
      </c>
      <c r="I38" s="265">
        <f>G38-H38</f>
        <v>4724</v>
      </c>
      <c r="J38" s="265">
        <f>$F38*I38</f>
        <v>-4724000</v>
      </c>
      <c r="K38" s="265">
        <f>J38/1000000</f>
        <v>-4.724</v>
      </c>
      <c r="L38" s="322">
        <v>8706</v>
      </c>
      <c r="M38" s="323">
        <v>8706</v>
      </c>
      <c r="N38" s="265">
        <f>L38-M38</f>
        <v>0</v>
      </c>
      <c r="O38" s="265">
        <f>$F38*N38</f>
        <v>0</v>
      </c>
      <c r="P38" s="265">
        <f>O38/1000000</f>
        <v>0</v>
      </c>
      <c r="Q38" s="436"/>
    </row>
    <row r="39" spans="1:17" s="432" customFormat="1" ht="15.75" customHeight="1">
      <c r="A39" s="342">
        <v>27</v>
      </c>
      <c r="B39" s="343" t="s">
        <v>100</v>
      </c>
      <c r="C39" s="346">
        <v>4865029</v>
      </c>
      <c r="D39" s="38" t="s">
        <v>12</v>
      </c>
      <c r="E39" s="39" t="s">
        <v>325</v>
      </c>
      <c r="F39" s="352">
        <v>-1000</v>
      </c>
      <c r="G39" s="322">
        <v>40571</v>
      </c>
      <c r="H39" s="323">
        <v>40101</v>
      </c>
      <c r="I39" s="265">
        <f>G39-H39</f>
        <v>470</v>
      </c>
      <c r="J39" s="265">
        <f>$F39*I39</f>
        <v>-470000</v>
      </c>
      <c r="K39" s="265">
        <f>J39/1000000</f>
        <v>-0.47</v>
      </c>
      <c r="L39" s="322">
        <v>198</v>
      </c>
      <c r="M39" s="323">
        <v>242</v>
      </c>
      <c r="N39" s="265">
        <f>L39-M39</f>
        <v>-44</v>
      </c>
      <c r="O39" s="265">
        <f>$F39*N39</f>
        <v>44000</v>
      </c>
      <c r="P39" s="265">
        <f>O39/1000000</f>
        <v>0.044</v>
      </c>
      <c r="Q39" s="448"/>
    </row>
    <row r="40" spans="1:17" s="432" customFormat="1" ht="15.75" customHeight="1">
      <c r="A40" s="342">
        <v>28</v>
      </c>
      <c r="B40" s="343" t="s">
        <v>101</v>
      </c>
      <c r="C40" s="346">
        <v>4864934</v>
      </c>
      <c r="D40" s="38" t="s">
        <v>12</v>
      </c>
      <c r="E40" s="39" t="s">
        <v>325</v>
      </c>
      <c r="F40" s="352">
        <v>-1000</v>
      </c>
      <c r="G40" s="322">
        <v>814</v>
      </c>
      <c r="H40" s="323">
        <v>1198</v>
      </c>
      <c r="I40" s="265">
        <f>G40-H40</f>
        <v>-384</v>
      </c>
      <c r="J40" s="265">
        <f>$F40*I40</f>
        <v>384000</v>
      </c>
      <c r="K40" s="265">
        <f>J40/1000000</f>
        <v>0.384</v>
      </c>
      <c r="L40" s="322">
        <v>999304</v>
      </c>
      <c r="M40" s="323">
        <v>999310</v>
      </c>
      <c r="N40" s="265">
        <f>L40-M40</f>
        <v>-6</v>
      </c>
      <c r="O40" s="265">
        <f>$F40*N40</f>
        <v>6000</v>
      </c>
      <c r="P40" s="265">
        <f>O40/1000000</f>
        <v>0.006</v>
      </c>
      <c r="Q40" s="464"/>
    </row>
    <row r="41" spans="1:17" s="432" customFormat="1" ht="15.75" customHeight="1">
      <c r="A41" s="342">
        <v>29</v>
      </c>
      <c r="B41" s="310" t="s">
        <v>102</v>
      </c>
      <c r="C41" s="346">
        <v>4864906</v>
      </c>
      <c r="D41" s="38" t="s">
        <v>12</v>
      </c>
      <c r="E41" s="39" t="s">
        <v>325</v>
      </c>
      <c r="F41" s="352">
        <v>-1000</v>
      </c>
      <c r="G41" s="322">
        <v>178</v>
      </c>
      <c r="H41" s="323">
        <v>153</v>
      </c>
      <c r="I41" s="265">
        <f>G41-H41</f>
        <v>25</v>
      </c>
      <c r="J41" s="265">
        <f>$F41*I41</f>
        <v>-25000</v>
      </c>
      <c r="K41" s="265">
        <f>J41/1000000</f>
        <v>-0.025</v>
      </c>
      <c r="L41" s="322">
        <v>998780</v>
      </c>
      <c r="M41" s="323">
        <v>998893</v>
      </c>
      <c r="N41" s="265">
        <f>L41-M41</f>
        <v>-113</v>
      </c>
      <c r="O41" s="265">
        <f>$F41*N41</f>
        <v>113000</v>
      </c>
      <c r="P41" s="265">
        <f>O41/1000000</f>
        <v>0.113</v>
      </c>
      <c r="Q41" s="454"/>
    </row>
    <row r="42" spans="1:17" s="432" customFormat="1" ht="15.75" customHeight="1">
      <c r="A42" s="342"/>
      <c r="B42" s="345" t="s">
        <v>387</v>
      </c>
      <c r="C42" s="346"/>
      <c r="D42" s="440"/>
      <c r="E42" s="441"/>
      <c r="F42" s="352"/>
      <c r="G42" s="322"/>
      <c r="H42" s="323"/>
      <c r="I42" s="265"/>
      <c r="J42" s="265"/>
      <c r="K42" s="265"/>
      <c r="L42" s="322"/>
      <c r="M42" s="323"/>
      <c r="N42" s="265"/>
      <c r="O42" s="265"/>
      <c r="P42" s="265"/>
      <c r="Q42" s="726"/>
    </row>
    <row r="43" spans="1:17" s="432" customFormat="1" ht="15.75" customHeight="1">
      <c r="A43" s="342">
        <v>30</v>
      </c>
      <c r="B43" s="343" t="s">
        <v>99</v>
      </c>
      <c r="C43" s="346">
        <v>5295177</v>
      </c>
      <c r="D43" s="440" t="s">
        <v>12</v>
      </c>
      <c r="E43" s="441" t="s">
        <v>325</v>
      </c>
      <c r="F43" s="352">
        <v>-1000</v>
      </c>
      <c r="G43" s="322">
        <v>26054</v>
      </c>
      <c r="H43" s="323">
        <v>25988</v>
      </c>
      <c r="I43" s="265">
        <f>G43-H43</f>
        <v>66</v>
      </c>
      <c r="J43" s="265">
        <f>$F43*I43</f>
        <v>-66000</v>
      </c>
      <c r="K43" s="265">
        <f>J43/1000000</f>
        <v>-0.066</v>
      </c>
      <c r="L43" s="322">
        <v>982935</v>
      </c>
      <c r="M43" s="323">
        <v>982958</v>
      </c>
      <c r="N43" s="265">
        <f>L43-M43</f>
        <v>-23</v>
      </c>
      <c r="O43" s="265">
        <f>$F43*N43</f>
        <v>23000</v>
      </c>
      <c r="P43" s="265">
        <f>O43/1000000</f>
        <v>0.023</v>
      </c>
      <c r="Q43" s="670"/>
    </row>
    <row r="44" spans="1:17" s="432" customFormat="1" ht="15.75" customHeight="1">
      <c r="A44" s="342">
        <v>31</v>
      </c>
      <c r="B44" s="343" t="s">
        <v>390</v>
      </c>
      <c r="C44" s="346">
        <v>5128456</v>
      </c>
      <c r="D44" s="440" t="s">
        <v>12</v>
      </c>
      <c r="E44" s="441" t="s">
        <v>325</v>
      </c>
      <c r="F44" s="352">
        <v>-1000</v>
      </c>
      <c r="G44" s="322">
        <v>43148</v>
      </c>
      <c r="H44" s="323">
        <v>42858</v>
      </c>
      <c r="I44" s="265">
        <f>G44-H44</f>
        <v>290</v>
      </c>
      <c r="J44" s="265">
        <f>$F44*I44</f>
        <v>-290000</v>
      </c>
      <c r="K44" s="265">
        <f>J44/1000000</f>
        <v>-0.29</v>
      </c>
      <c r="L44" s="322">
        <v>311</v>
      </c>
      <c r="M44" s="323">
        <v>298</v>
      </c>
      <c r="N44" s="265">
        <f>L44-M44</f>
        <v>13</v>
      </c>
      <c r="O44" s="265">
        <f>$F44*N44</f>
        <v>-13000</v>
      </c>
      <c r="P44" s="265">
        <f>O44/1000000</f>
        <v>-0.013</v>
      </c>
      <c r="Q44" s="442"/>
    </row>
    <row r="45" spans="1:17" s="432" customFormat="1" ht="15.75" customHeight="1">
      <c r="A45" s="342">
        <v>32</v>
      </c>
      <c r="B45" s="343" t="s">
        <v>388</v>
      </c>
      <c r="C45" s="346">
        <v>5128443</v>
      </c>
      <c r="D45" s="440" t="s">
        <v>12</v>
      </c>
      <c r="E45" s="441" t="s">
        <v>325</v>
      </c>
      <c r="F45" s="352">
        <v>-2000</v>
      </c>
      <c r="G45" s="322">
        <v>30613</v>
      </c>
      <c r="H45" s="323">
        <v>30225</v>
      </c>
      <c r="I45" s="265">
        <f>G45-H45</f>
        <v>388</v>
      </c>
      <c r="J45" s="265">
        <f>$F45*I45</f>
        <v>-776000</v>
      </c>
      <c r="K45" s="265">
        <f>J45/1000000</f>
        <v>-0.776</v>
      </c>
      <c r="L45" s="322">
        <v>24</v>
      </c>
      <c r="M45" s="323">
        <v>23</v>
      </c>
      <c r="N45" s="265">
        <f>L45-M45</f>
        <v>1</v>
      </c>
      <c r="O45" s="265">
        <f>$F45*N45</f>
        <v>-2000</v>
      </c>
      <c r="P45" s="265">
        <f>O45/1000000</f>
        <v>-0.002</v>
      </c>
      <c r="Q45" s="743"/>
    </row>
    <row r="46" spans="1:17" s="432" customFormat="1" ht="14.25" customHeight="1">
      <c r="A46" s="342"/>
      <c r="B46" s="345" t="s">
        <v>41</v>
      </c>
      <c r="C46" s="346"/>
      <c r="D46" s="38"/>
      <c r="E46" s="38"/>
      <c r="F46" s="352"/>
      <c r="G46" s="322"/>
      <c r="H46" s="323"/>
      <c r="I46" s="265"/>
      <c r="J46" s="265"/>
      <c r="K46" s="265"/>
      <c r="L46" s="322"/>
      <c r="M46" s="323"/>
      <c r="N46" s="265"/>
      <c r="O46" s="265"/>
      <c r="P46" s="265"/>
      <c r="Q46" s="436"/>
    </row>
    <row r="47" spans="1:17" s="432" customFormat="1" ht="14.25" customHeight="1">
      <c r="A47" s="342"/>
      <c r="B47" s="344" t="s">
        <v>18</v>
      </c>
      <c r="C47" s="346"/>
      <c r="D47" s="42"/>
      <c r="E47" s="42"/>
      <c r="F47" s="352"/>
      <c r="G47" s="322"/>
      <c r="H47" s="323"/>
      <c r="I47" s="265"/>
      <c r="J47" s="265"/>
      <c r="K47" s="265"/>
      <c r="L47" s="322"/>
      <c r="M47" s="323"/>
      <c r="N47" s="265"/>
      <c r="O47" s="265"/>
      <c r="P47" s="265"/>
      <c r="Q47" s="436"/>
    </row>
    <row r="48" spans="1:17" s="432" customFormat="1" ht="14.25" customHeight="1">
      <c r="A48" s="342">
        <v>33</v>
      </c>
      <c r="B48" s="343" t="s">
        <v>19</v>
      </c>
      <c r="C48" s="346">
        <v>4864831</v>
      </c>
      <c r="D48" s="38" t="s">
        <v>12</v>
      </c>
      <c r="E48" s="39" t="s">
        <v>325</v>
      </c>
      <c r="F48" s="352">
        <v>1000</v>
      </c>
      <c r="G48" s="322">
        <v>821</v>
      </c>
      <c r="H48" s="323">
        <v>821</v>
      </c>
      <c r="I48" s="265">
        <f>G48-H48</f>
        <v>0</v>
      </c>
      <c r="J48" s="265">
        <f>$F48*I48</f>
        <v>0</v>
      </c>
      <c r="K48" s="265">
        <f>J48/1000000</f>
        <v>0</v>
      </c>
      <c r="L48" s="322">
        <v>98</v>
      </c>
      <c r="M48" s="323">
        <v>143</v>
      </c>
      <c r="N48" s="265">
        <f>L48-M48</f>
        <v>-45</v>
      </c>
      <c r="O48" s="265">
        <f>$F48*N48</f>
        <v>-45000</v>
      </c>
      <c r="P48" s="265">
        <f>O48/1000000</f>
        <v>-0.045</v>
      </c>
      <c r="Q48" s="737"/>
    </row>
    <row r="49" spans="1:17" s="432" customFormat="1" ht="15.75" customHeight="1">
      <c r="A49" s="342">
        <v>34</v>
      </c>
      <c r="B49" s="343" t="s">
        <v>20</v>
      </c>
      <c r="C49" s="346">
        <v>4864825</v>
      </c>
      <c r="D49" s="38" t="s">
        <v>12</v>
      </c>
      <c r="E49" s="39" t="s">
        <v>325</v>
      </c>
      <c r="F49" s="352">
        <v>133.33</v>
      </c>
      <c r="G49" s="322">
        <v>6546</v>
      </c>
      <c r="H49" s="323">
        <v>6546</v>
      </c>
      <c r="I49" s="265">
        <f>G49-H49</f>
        <v>0</v>
      </c>
      <c r="J49" s="265">
        <f>$F49*I49</f>
        <v>0</v>
      </c>
      <c r="K49" s="265">
        <f>J49/1000000</f>
        <v>0</v>
      </c>
      <c r="L49" s="322">
        <v>1637</v>
      </c>
      <c r="M49" s="323">
        <v>370</v>
      </c>
      <c r="N49" s="265">
        <f>L49-M49</f>
        <v>1267</v>
      </c>
      <c r="O49" s="265">
        <f>$F49*N49</f>
        <v>168929.11000000002</v>
      </c>
      <c r="P49" s="265">
        <f>O49/1000000</f>
        <v>0.16892911000000002</v>
      </c>
      <c r="Q49" s="436"/>
    </row>
    <row r="50" spans="1:17" ht="15.75" customHeight="1">
      <c r="A50" s="342"/>
      <c r="B50" s="345" t="s">
        <v>112</v>
      </c>
      <c r="C50" s="346"/>
      <c r="D50" s="38"/>
      <c r="E50" s="38"/>
      <c r="F50" s="352"/>
      <c r="G50" s="322"/>
      <c r="H50" s="323"/>
      <c r="I50" s="369"/>
      <c r="J50" s="369"/>
      <c r="K50" s="369"/>
      <c r="L50" s="322"/>
      <c r="M50" s="323"/>
      <c r="N50" s="369"/>
      <c r="O50" s="369"/>
      <c r="P50" s="369"/>
      <c r="Q50" s="144"/>
    </row>
    <row r="51" spans="1:17" s="432" customFormat="1" ht="15.75" customHeight="1">
      <c r="A51" s="342">
        <v>35</v>
      </c>
      <c r="B51" s="343" t="s">
        <v>113</v>
      </c>
      <c r="C51" s="346">
        <v>5295199</v>
      </c>
      <c r="D51" s="38" t="s">
        <v>12</v>
      </c>
      <c r="E51" s="39" t="s">
        <v>325</v>
      </c>
      <c r="F51" s="352">
        <v>1000</v>
      </c>
      <c r="G51" s="322">
        <v>998183</v>
      </c>
      <c r="H51" s="323">
        <v>998183</v>
      </c>
      <c r="I51" s="265">
        <f>G51-H51</f>
        <v>0</v>
      </c>
      <c r="J51" s="265">
        <f>$F51*I51</f>
        <v>0</v>
      </c>
      <c r="K51" s="265">
        <f>J51/1000000</f>
        <v>0</v>
      </c>
      <c r="L51" s="322">
        <v>1170</v>
      </c>
      <c r="M51" s="323">
        <v>1170</v>
      </c>
      <c r="N51" s="265">
        <f>L51-M51</f>
        <v>0</v>
      </c>
      <c r="O51" s="265">
        <f>$F51*N51</f>
        <v>0</v>
      </c>
      <c r="P51" s="265">
        <f>O51/1000000</f>
        <v>0</v>
      </c>
      <c r="Q51" s="436"/>
    </row>
    <row r="52" spans="1:17" s="469" customFormat="1" ht="15.75" customHeight="1">
      <c r="A52" s="330">
        <v>36</v>
      </c>
      <c r="B52" s="310" t="s">
        <v>114</v>
      </c>
      <c r="C52" s="346">
        <v>4864828</v>
      </c>
      <c r="D52" s="42" t="s">
        <v>12</v>
      </c>
      <c r="E52" s="39" t="s">
        <v>325</v>
      </c>
      <c r="F52" s="346">
        <v>133</v>
      </c>
      <c r="G52" s="322">
        <v>993880</v>
      </c>
      <c r="H52" s="323">
        <v>993880</v>
      </c>
      <c r="I52" s="265">
        <f>G52-H52</f>
        <v>0</v>
      </c>
      <c r="J52" s="265">
        <f>$F52*I52</f>
        <v>0</v>
      </c>
      <c r="K52" s="265">
        <f>J52/1000000</f>
        <v>0</v>
      </c>
      <c r="L52" s="322">
        <v>9387</v>
      </c>
      <c r="M52" s="323">
        <v>9893</v>
      </c>
      <c r="N52" s="265">
        <f>L52-M52</f>
        <v>-506</v>
      </c>
      <c r="O52" s="265">
        <f>$F52*N52</f>
        <v>-67298</v>
      </c>
      <c r="P52" s="265">
        <f>O52/1000000</f>
        <v>-0.067298</v>
      </c>
      <c r="Q52" s="322"/>
    </row>
    <row r="53" spans="1:17" s="432" customFormat="1" ht="15.75" customHeight="1">
      <c r="A53" s="330"/>
      <c r="B53" s="344" t="s">
        <v>422</v>
      </c>
      <c r="C53" s="346"/>
      <c r="D53" s="42"/>
      <c r="E53" s="39"/>
      <c r="F53" s="346"/>
      <c r="G53" s="322"/>
      <c r="H53" s="323"/>
      <c r="I53" s="265"/>
      <c r="J53" s="265"/>
      <c r="K53" s="265"/>
      <c r="L53" s="322"/>
      <c r="M53" s="323"/>
      <c r="N53" s="265"/>
      <c r="O53" s="265"/>
      <c r="P53" s="265"/>
      <c r="Q53" s="322"/>
    </row>
    <row r="54" spans="1:17" s="432" customFormat="1" ht="15.75" customHeight="1">
      <c r="A54" s="330">
        <v>37</v>
      </c>
      <c r="B54" s="310" t="s">
        <v>35</v>
      </c>
      <c r="C54" s="346">
        <v>5295145</v>
      </c>
      <c r="D54" s="42" t="s">
        <v>12</v>
      </c>
      <c r="E54" s="39" t="s">
        <v>325</v>
      </c>
      <c r="F54" s="346">
        <v>-1000</v>
      </c>
      <c r="G54" s="322">
        <v>953808</v>
      </c>
      <c r="H54" s="323">
        <v>954635</v>
      </c>
      <c r="I54" s="265">
        <f>G54-H54</f>
        <v>-827</v>
      </c>
      <c r="J54" s="265">
        <f>$F54*I54</f>
        <v>827000</v>
      </c>
      <c r="K54" s="265">
        <f>J54/1000000</f>
        <v>0.827</v>
      </c>
      <c r="L54" s="322">
        <v>990185</v>
      </c>
      <c r="M54" s="323">
        <v>990185</v>
      </c>
      <c r="N54" s="265">
        <f>L54-M54</f>
        <v>0</v>
      </c>
      <c r="O54" s="265">
        <f>$F54*N54</f>
        <v>0</v>
      </c>
      <c r="P54" s="265">
        <f>O54/1000000</f>
        <v>0</v>
      </c>
      <c r="Q54" s="322"/>
    </row>
    <row r="55" spans="1:17" s="472" customFormat="1" ht="15.75" customHeight="1" thickBot="1">
      <c r="A55" s="734">
        <v>38</v>
      </c>
      <c r="B55" s="735" t="s">
        <v>166</v>
      </c>
      <c r="C55" s="347">
        <v>5295146</v>
      </c>
      <c r="D55" s="347" t="s">
        <v>12</v>
      </c>
      <c r="E55" s="347" t="s">
        <v>325</v>
      </c>
      <c r="F55" s="347">
        <v>-1000</v>
      </c>
      <c r="G55" s="434">
        <v>979679</v>
      </c>
      <c r="H55" s="435">
        <v>980613</v>
      </c>
      <c r="I55" s="347">
        <f>G55-H55</f>
        <v>-934</v>
      </c>
      <c r="J55" s="347">
        <f>$F55*I55</f>
        <v>934000</v>
      </c>
      <c r="K55" s="839">
        <f>J55/1000000</f>
        <v>0.934</v>
      </c>
      <c r="L55" s="434">
        <v>999923</v>
      </c>
      <c r="M55" s="435">
        <v>999923</v>
      </c>
      <c r="N55" s="347">
        <f>L55-M55</f>
        <v>0</v>
      </c>
      <c r="O55" s="347">
        <f>$F55*N55</f>
        <v>0</v>
      </c>
      <c r="P55" s="347">
        <f>O55/1000000</f>
        <v>0</v>
      </c>
      <c r="Q55" s="434"/>
    </row>
    <row r="56" spans="1:17" s="432" customFormat="1" ht="6" customHeight="1" thickTop="1">
      <c r="A56" s="330"/>
      <c r="B56" s="310"/>
      <c r="C56" s="346"/>
      <c r="D56" s="42"/>
      <c r="E56" s="39"/>
      <c r="F56" s="346"/>
      <c r="G56" s="322"/>
      <c r="H56" s="323"/>
      <c r="I56" s="265"/>
      <c r="J56" s="265"/>
      <c r="K56" s="265"/>
      <c r="L56" s="323"/>
      <c r="M56" s="323"/>
      <c r="N56" s="265"/>
      <c r="O56" s="265"/>
      <c r="P56" s="265"/>
      <c r="Q56" s="469"/>
    </row>
    <row r="57" spans="2:16" s="432" customFormat="1" ht="15" customHeight="1">
      <c r="B57" s="15" t="s">
        <v>132</v>
      </c>
      <c r="F57" s="564"/>
      <c r="G57" s="322"/>
      <c r="H57" s="323"/>
      <c r="I57" s="521"/>
      <c r="J57" s="521"/>
      <c r="K57" s="820">
        <f>SUM(K8:K56)-K31</f>
        <v>-4.152233799999999</v>
      </c>
      <c r="N57" s="521"/>
      <c r="O57" s="521"/>
      <c r="P57" s="820">
        <f>SUM(P8:P56)-P31</f>
        <v>-0.43727768999999983</v>
      </c>
    </row>
    <row r="58" spans="2:16" s="432" customFormat="1" ht="1.5" customHeight="1">
      <c r="B58" s="15"/>
      <c r="F58" s="564"/>
      <c r="G58" s="322"/>
      <c r="H58" s="323"/>
      <c r="I58" s="521"/>
      <c r="J58" s="521"/>
      <c r="K58" s="332"/>
      <c r="N58" s="521"/>
      <c r="O58" s="521"/>
      <c r="P58" s="332"/>
    </row>
    <row r="59" spans="2:16" s="432" customFormat="1" ht="16.5">
      <c r="B59" s="15" t="s">
        <v>133</v>
      </c>
      <c r="F59" s="564"/>
      <c r="G59" s="322"/>
      <c r="H59" s="323"/>
      <c r="I59" s="521"/>
      <c r="J59" s="521"/>
      <c r="K59" s="820">
        <f>SUM(K57:K58)</f>
        <v>-4.152233799999999</v>
      </c>
      <c r="N59" s="521"/>
      <c r="O59" s="521"/>
      <c r="P59" s="820">
        <f>SUM(P57:P58)</f>
        <v>-0.43727768999999983</v>
      </c>
    </row>
    <row r="60" spans="6:8" s="432" customFormat="1" ht="15">
      <c r="F60" s="564"/>
      <c r="G60" s="322"/>
      <c r="H60" s="323"/>
    </row>
    <row r="61" spans="6:17" s="432" customFormat="1" ht="15">
      <c r="F61" s="564"/>
      <c r="G61" s="322"/>
      <c r="H61" s="323"/>
      <c r="Q61" s="821" t="str">
        <f>NDPL!$Q$1</f>
        <v>JUNE-2020</v>
      </c>
    </row>
    <row r="62" spans="6:8" s="432" customFormat="1" ht="15">
      <c r="F62" s="564"/>
      <c r="G62" s="322"/>
      <c r="H62" s="323"/>
    </row>
    <row r="63" spans="6:17" s="432" customFormat="1" ht="15">
      <c r="F63" s="564"/>
      <c r="G63" s="322"/>
      <c r="H63" s="323"/>
      <c r="Q63" s="821"/>
    </row>
    <row r="64" spans="1:16" s="432" customFormat="1" ht="18.75" thickBot="1">
      <c r="A64" s="84" t="s">
        <v>227</v>
      </c>
      <c r="F64" s="564"/>
      <c r="G64" s="822"/>
      <c r="H64" s="822"/>
      <c r="I64" s="44" t="s">
        <v>7</v>
      </c>
      <c r="J64" s="469"/>
      <c r="K64" s="469"/>
      <c r="L64" s="469"/>
      <c r="M64" s="469"/>
      <c r="N64" s="44" t="s">
        <v>375</v>
      </c>
      <c r="O64" s="469"/>
      <c r="P64" s="469"/>
    </row>
    <row r="65" spans="1:17" s="432" customFormat="1" ht="39.75" thickBot="1" thickTop="1">
      <c r="A65" s="490" t="s">
        <v>8</v>
      </c>
      <c r="B65" s="491" t="s">
        <v>9</v>
      </c>
      <c r="C65" s="492" t="s">
        <v>1</v>
      </c>
      <c r="D65" s="492" t="s">
        <v>2</v>
      </c>
      <c r="E65" s="492" t="s">
        <v>3</v>
      </c>
      <c r="F65" s="492" t="s">
        <v>10</v>
      </c>
      <c r="G65" s="490" t="str">
        <f>NDPL!G5</f>
        <v>FINAL READING 30/06/2020</v>
      </c>
      <c r="H65" s="492" t="str">
        <f>NDPL!H5</f>
        <v>INTIAL READING 01/06/2020</v>
      </c>
      <c r="I65" s="492" t="s">
        <v>4</v>
      </c>
      <c r="J65" s="492" t="s">
        <v>5</v>
      </c>
      <c r="K65" s="492" t="s">
        <v>6</v>
      </c>
      <c r="L65" s="490" t="str">
        <f>NDPL!G5</f>
        <v>FINAL READING 30/06/2020</v>
      </c>
      <c r="M65" s="492" t="str">
        <f>NDPL!H5</f>
        <v>INTIAL READING 01/06/2020</v>
      </c>
      <c r="N65" s="492" t="s">
        <v>4</v>
      </c>
      <c r="O65" s="492" t="s">
        <v>5</v>
      </c>
      <c r="P65" s="492" t="s">
        <v>6</v>
      </c>
      <c r="Q65" s="514" t="s">
        <v>288</v>
      </c>
    </row>
    <row r="66" spans="1:16" s="432" customFormat="1" ht="17.25" thickBot="1" thickTop="1">
      <c r="A66" s="802"/>
      <c r="B66" s="823"/>
      <c r="C66" s="802"/>
      <c r="D66" s="802"/>
      <c r="E66" s="802"/>
      <c r="F66" s="824"/>
      <c r="G66" s="802"/>
      <c r="H66" s="802"/>
      <c r="I66" s="802"/>
      <c r="J66" s="802"/>
      <c r="K66" s="802"/>
      <c r="L66" s="802"/>
      <c r="M66" s="802"/>
      <c r="N66" s="802"/>
      <c r="O66" s="802"/>
      <c r="P66" s="802"/>
    </row>
    <row r="67" spans="1:17" s="432" customFormat="1" ht="15.75" customHeight="1" thickTop="1">
      <c r="A67" s="340"/>
      <c r="B67" s="341" t="s">
        <v>118</v>
      </c>
      <c r="C67" s="34"/>
      <c r="D67" s="34"/>
      <c r="E67" s="34"/>
      <c r="F67" s="311"/>
      <c r="G67" s="27"/>
      <c r="H67" s="444"/>
      <c r="I67" s="444"/>
      <c r="J67" s="444"/>
      <c r="K67" s="444"/>
      <c r="L67" s="27"/>
      <c r="M67" s="444"/>
      <c r="N67" s="444"/>
      <c r="O67" s="444"/>
      <c r="P67" s="444"/>
      <c r="Q67" s="520"/>
    </row>
    <row r="68" spans="1:17" s="432" customFormat="1" ht="15.75" customHeight="1">
      <c r="A68" s="342">
        <v>1</v>
      </c>
      <c r="B68" s="343" t="s">
        <v>15</v>
      </c>
      <c r="C68" s="346">
        <v>4864994</v>
      </c>
      <c r="D68" s="38" t="s">
        <v>12</v>
      </c>
      <c r="E68" s="39" t="s">
        <v>325</v>
      </c>
      <c r="F68" s="352">
        <v>-1000</v>
      </c>
      <c r="G68" s="322">
        <v>990510</v>
      </c>
      <c r="H68" s="323">
        <v>990711</v>
      </c>
      <c r="I68" s="323">
        <f>G68-H68</f>
        <v>-201</v>
      </c>
      <c r="J68" s="323">
        <f>$F68*I68</f>
        <v>201000</v>
      </c>
      <c r="K68" s="323">
        <f>J68/1000000</f>
        <v>0.201</v>
      </c>
      <c r="L68" s="322">
        <v>997303</v>
      </c>
      <c r="M68" s="323">
        <v>997454</v>
      </c>
      <c r="N68" s="323">
        <f>L68-M68</f>
        <v>-151</v>
      </c>
      <c r="O68" s="323">
        <f>$F68*N68</f>
        <v>151000</v>
      </c>
      <c r="P68" s="323">
        <f>O68/1000000</f>
        <v>0.151</v>
      </c>
      <c r="Q68" s="436"/>
    </row>
    <row r="69" spans="1:17" s="432" customFormat="1" ht="15.75" customHeight="1">
      <c r="A69" s="342">
        <v>2</v>
      </c>
      <c r="B69" s="343" t="s">
        <v>16</v>
      </c>
      <c r="C69" s="346">
        <v>5295153</v>
      </c>
      <c r="D69" s="38" t="s">
        <v>12</v>
      </c>
      <c r="E69" s="39" t="s">
        <v>325</v>
      </c>
      <c r="F69" s="352">
        <v>-1000</v>
      </c>
      <c r="G69" s="322">
        <v>989369</v>
      </c>
      <c r="H69" s="323">
        <v>989465</v>
      </c>
      <c r="I69" s="323">
        <f>G69-H69</f>
        <v>-96</v>
      </c>
      <c r="J69" s="323">
        <f>$F69*I69</f>
        <v>96000</v>
      </c>
      <c r="K69" s="323">
        <f>J69/1000000</f>
        <v>0.096</v>
      </c>
      <c r="L69" s="322">
        <v>962650</v>
      </c>
      <c r="M69" s="323">
        <v>963036</v>
      </c>
      <c r="N69" s="323">
        <f>L69-M69</f>
        <v>-386</v>
      </c>
      <c r="O69" s="323">
        <f>$F69*N69</f>
        <v>386000</v>
      </c>
      <c r="P69" s="323">
        <f>O69/1000000</f>
        <v>0.386</v>
      </c>
      <c r="Q69" s="436"/>
    </row>
    <row r="70" spans="1:17" s="432" customFormat="1" ht="15">
      <c r="A70" s="342">
        <v>3</v>
      </c>
      <c r="B70" s="343" t="s">
        <v>17</v>
      </c>
      <c r="C70" s="346">
        <v>5100234</v>
      </c>
      <c r="D70" s="38" t="s">
        <v>12</v>
      </c>
      <c r="E70" s="39" t="s">
        <v>325</v>
      </c>
      <c r="F70" s="352">
        <v>-1000</v>
      </c>
      <c r="G70" s="322">
        <v>993759</v>
      </c>
      <c r="H70" s="323">
        <v>993953</v>
      </c>
      <c r="I70" s="323">
        <f>G70-H70</f>
        <v>-194</v>
      </c>
      <c r="J70" s="323">
        <f>$F70*I70</f>
        <v>194000</v>
      </c>
      <c r="K70" s="323">
        <f>J70/1000000</f>
        <v>0.194</v>
      </c>
      <c r="L70" s="322">
        <v>997954</v>
      </c>
      <c r="M70" s="323">
        <v>998178</v>
      </c>
      <c r="N70" s="323">
        <f>L70-M70</f>
        <v>-224</v>
      </c>
      <c r="O70" s="323">
        <f>$F70*N70</f>
        <v>224000</v>
      </c>
      <c r="P70" s="323">
        <f>O70/1000000</f>
        <v>0.224</v>
      </c>
      <c r="Q70" s="433"/>
    </row>
    <row r="71" spans="1:17" s="432" customFormat="1" ht="15">
      <c r="A71" s="342">
        <v>4</v>
      </c>
      <c r="B71" s="343" t="s">
        <v>156</v>
      </c>
      <c r="C71" s="346">
        <v>5128452</v>
      </c>
      <c r="D71" s="38" t="s">
        <v>12</v>
      </c>
      <c r="E71" s="39" t="s">
        <v>325</v>
      </c>
      <c r="F71" s="352">
        <v>-1000</v>
      </c>
      <c r="G71" s="322">
        <v>993421</v>
      </c>
      <c r="H71" s="323">
        <v>993975</v>
      </c>
      <c r="I71" s="323">
        <f>G71-H71</f>
        <v>-554</v>
      </c>
      <c r="J71" s="323">
        <f>$F71*I71</f>
        <v>554000</v>
      </c>
      <c r="K71" s="323">
        <f>J71/1000000</f>
        <v>0.554</v>
      </c>
      <c r="L71" s="322">
        <v>998633</v>
      </c>
      <c r="M71" s="323">
        <v>999127</v>
      </c>
      <c r="N71" s="323">
        <f>L71-M71</f>
        <v>-494</v>
      </c>
      <c r="O71" s="323">
        <f>$F71*N71</f>
        <v>494000</v>
      </c>
      <c r="P71" s="323">
        <f>O71/1000000</f>
        <v>0.494</v>
      </c>
      <c r="Q71" s="767"/>
    </row>
    <row r="72" spans="1:17" s="432" customFormat="1" ht="15.75" customHeight="1">
      <c r="A72" s="342"/>
      <c r="B72" s="344" t="s">
        <v>119</v>
      </c>
      <c r="C72" s="346"/>
      <c r="D72" s="42"/>
      <c r="E72" s="42"/>
      <c r="F72" s="352"/>
      <c r="G72" s="322"/>
      <c r="H72" s="323"/>
      <c r="I72" s="453"/>
      <c r="J72" s="453"/>
      <c r="K72" s="453"/>
      <c r="L72" s="322"/>
      <c r="M72" s="323"/>
      <c r="N72" s="453"/>
      <c r="O72" s="453"/>
      <c r="P72" s="453"/>
      <c r="Q72" s="436"/>
    </row>
    <row r="73" spans="1:17" s="432" customFormat="1" ht="15" customHeight="1">
      <c r="A73" s="342">
        <v>5</v>
      </c>
      <c r="B73" s="343" t="s">
        <v>120</v>
      </c>
      <c r="C73" s="346">
        <v>4864978</v>
      </c>
      <c r="D73" s="38" t="s">
        <v>12</v>
      </c>
      <c r="E73" s="39" t="s">
        <v>325</v>
      </c>
      <c r="F73" s="352">
        <v>-1000</v>
      </c>
      <c r="G73" s="322">
        <v>27613</v>
      </c>
      <c r="H73" s="323">
        <v>27219</v>
      </c>
      <c r="I73" s="453">
        <f aca="true" t="shared" si="12" ref="I73:I79">G73-H73</f>
        <v>394</v>
      </c>
      <c r="J73" s="453">
        <f aca="true" t="shared" si="13" ref="J73:J79">$F73*I73</f>
        <v>-394000</v>
      </c>
      <c r="K73" s="453">
        <f aca="true" t="shared" si="14" ref="K73:K79">J73/1000000</f>
        <v>-0.394</v>
      </c>
      <c r="L73" s="322">
        <v>997456</v>
      </c>
      <c r="M73" s="323">
        <v>997521</v>
      </c>
      <c r="N73" s="453">
        <f aca="true" t="shared" si="15" ref="N73:N78">L73-M73</f>
        <v>-65</v>
      </c>
      <c r="O73" s="453">
        <f aca="true" t="shared" si="16" ref="O73:O78">$F73*N73</f>
        <v>65000</v>
      </c>
      <c r="P73" s="453">
        <f aca="true" t="shared" si="17" ref="P73:P78">O73/1000000</f>
        <v>0.065</v>
      </c>
      <c r="Q73" s="436"/>
    </row>
    <row r="74" spans="1:17" s="432" customFormat="1" ht="15" customHeight="1">
      <c r="A74" s="342">
        <v>6</v>
      </c>
      <c r="B74" s="343" t="s">
        <v>121</v>
      </c>
      <c r="C74" s="346">
        <v>5128449</v>
      </c>
      <c r="D74" s="38" t="s">
        <v>12</v>
      </c>
      <c r="E74" s="39" t="s">
        <v>325</v>
      </c>
      <c r="F74" s="352">
        <v>-1000</v>
      </c>
      <c r="G74" s="322">
        <v>12879</v>
      </c>
      <c r="H74" s="323">
        <v>12674</v>
      </c>
      <c r="I74" s="453">
        <f t="shared" si="12"/>
        <v>205</v>
      </c>
      <c r="J74" s="453">
        <f t="shared" si="13"/>
        <v>-205000</v>
      </c>
      <c r="K74" s="453">
        <f t="shared" si="14"/>
        <v>-0.205</v>
      </c>
      <c r="L74" s="322">
        <v>996489</v>
      </c>
      <c r="M74" s="323">
        <v>996536</v>
      </c>
      <c r="N74" s="453">
        <f t="shared" si="15"/>
        <v>-47</v>
      </c>
      <c r="O74" s="453">
        <f t="shared" si="16"/>
        <v>47000</v>
      </c>
      <c r="P74" s="453">
        <f t="shared" si="17"/>
        <v>0.047</v>
      </c>
      <c r="Q74" s="436"/>
    </row>
    <row r="75" spans="1:17" s="432" customFormat="1" ht="15" customHeight="1">
      <c r="A75" s="342">
        <v>7</v>
      </c>
      <c r="B75" s="343" t="s">
        <v>122</v>
      </c>
      <c r="C75" s="346">
        <v>5295141</v>
      </c>
      <c r="D75" s="38" t="s">
        <v>12</v>
      </c>
      <c r="E75" s="39" t="s">
        <v>325</v>
      </c>
      <c r="F75" s="352">
        <v>-1000</v>
      </c>
      <c r="G75" s="322">
        <v>7062</v>
      </c>
      <c r="H75" s="323">
        <v>7280</v>
      </c>
      <c r="I75" s="453">
        <f t="shared" si="12"/>
        <v>-218</v>
      </c>
      <c r="J75" s="453">
        <f t="shared" si="13"/>
        <v>218000</v>
      </c>
      <c r="K75" s="453">
        <f t="shared" si="14"/>
        <v>0.218</v>
      </c>
      <c r="L75" s="322">
        <v>12471</v>
      </c>
      <c r="M75" s="323">
        <v>12500</v>
      </c>
      <c r="N75" s="453">
        <f t="shared" si="15"/>
        <v>-29</v>
      </c>
      <c r="O75" s="453">
        <f t="shared" si="16"/>
        <v>29000</v>
      </c>
      <c r="P75" s="453">
        <f t="shared" si="17"/>
        <v>0.029</v>
      </c>
      <c r="Q75" s="436"/>
    </row>
    <row r="76" spans="1:17" s="432" customFormat="1" ht="15" customHeight="1">
      <c r="A76" s="342">
        <v>8</v>
      </c>
      <c r="B76" s="343" t="s">
        <v>123</v>
      </c>
      <c r="C76" s="346">
        <v>4865167</v>
      </c>
      <c r="D76" s="38" t="s">
        <v>12</v>
      </c>
      <c r="E76" s="39" t="s">
        <v>325</v>
      </c>
      <c r="F76" s="352">
        <v>-1000</v>
      </c>
      <c r="G76" s="322">
        <v>1655</v>
      </c>
      <c r="H76" s="323">
        <v>1655</v>
      </c>
      <c r="I76" s="825">
        <v>0</v>
      </c>
      <c r="J76" s="825">
        <v>0</v>
      </c>
      <c r="K76" s="825">
        <v>0</v>
      </c>
      <c r="L76" s="322">
        <v>980809</v>
      </c>
      <c r="M76" s="323">
        <v>980809</v>
      </c>
      <c r="N76" s="825">
        <v>0</v>
      </c>
      <c r="O76" s="825">
        <v>0</v>
      </c>
      <c r="P76" s="825">
        <v>0</v>
      </c>
      <c r="Q76" s="436"/>
    </row>
    <row r="77" spans="1:17" s="477" customFormat="1" ht="15" customHeight="1">
      <c r="A77" s="826">
        <v>9</v>
      </c>
      <c r="B77" s="827" t="s">
        <v>124</v>
      </c>
      <c r="C77" s="828">
        <v>5295133</v>
      </c>
      <c r="D77" s="60" t="s">
        <v>12</v>
      </c>
      <c r="E77" s="61" t="s">
        <v>325</v>
      </c>
      <c r="F77" s="352">
        <v>-1000</v>
      </c>
      <c r="G77" s="322">
        <v>999415</v>
      </c>
      <c r="H77" s="323">
        <v>999575</v>
      </c>
      <c r="I77" s="453">
        <f>G77-H77</f>
        <v>-160</v>
      </c>
      <c r="J77" s="453">
        <f>$F77*I77</f>
        <v>160000</v>
      </c>
      <c r="K77" s="453">
        <f>J77/1000000</f>
        <v>0.16</v>
      </c>
      <c r="L77" s="322">
        <v>999971</v>
      </c>
      <c r="M77" s="323">
        <v>999995</v>
      </c>
      <c r="N77" s="453">
        <f>L77-M77</f>
        <v>-24</v>
      </c>
      <c r="O77" s="453">
        <f>$F77*N77</f>
        <v>24000</v>
      </c>
      <c r="P77" s="453">
        <f>O77/1000000</f>
        <v>0.024</v>
      </c>
      <c r="Q77" s="829"/>
    </row>
    <row r="78" spans="1:17" s="432" customFormat="1" ht="15.75" customHeight="1">
      <c r="A78" s="342">
        <v>10</v>
      </c>
      <c r="B78" s="343" t="s">
        <v>125</v>
      </c>
      <c r="C78" s="346">
        <v>5295135</v>
      </c>
      <c r="D78" s="38" t="s">
        <v>12</v>
      </c>
      <c r="E78" s="39" t="s">
        <v>325</v>
      </c>
      <c r="F78" s="352">
        <v>-1000</v>
      </c>
      <c r="G78" s="322">
        <v>942120</v>
      </c>
      <c r="H78" s="323">
        <v>942077</v>
      </c>
      <c r="I78" s="323">
        <f t="shared" si="12"/>
        <v>43</v>
      </c>
      <c r="J78" s="323">
        <f t="shared" si="13"/>
        <v>-43000</v>
      </c>
      <c r="K78" s="323">
        <f t="shared" si="14"/>
        <v>-0.043</v>
      </c>
      <c r="L78" s="322">
        <v>979010</v>
      </c>
      <c r="M78" s="323">
        <v>979092</v>
      </c>
      <c r="N78" s="323">
        <f t="shared" si="15"/>
        <v>-82</v>
      </c>
      <c r="O78" s="323">
        <f t="shared" si="16"/>
        <v>82000</v>
      </c>
      <c r="P78" s="323">
        <f t="shared" si="17"/>
        <v>0.082</v>
      </c>
      <c r="Q78" s="767"/>
    </row>
    <row r="79" spans="1:17" s="432" customFormat="1" ht="15.75" customHeight="1">
      <c r="A79" s="342"/>
      <c r="B79" s="343"/>
      <c r="C79" s="346"/>
      <c r="D79" s="38"/>
      <c r="E79" s="39"/>
      <c r="F79" s="352">
        <v>-1000</v>
      </c>
      <c r="G79" s="322">
        <v>957748</v>
      </c>
      <c r="H79" s="323">
        <v>957856</v>
      </c>
      <c r="I79" s="323">
        <f t="shared" si="12"/>
        <v>-108</v>
      </c>
      <c r="J79" s="323">
        <f t="shared" si="13"/>
        <v>108000</v>
      </c>
      <c r="K79" s="323">
        <f t="shared" si="14"/>
        <v>0.108</v>
      </c>
      <c r="L79" s="322"/>
      <c r="M79" s="323"/>
      <c r="N79" s="323"/>
      <c r="O79" s="323"/>
      <c r="P79" s="323"/>
      <c r="Q79" s="767"/>
    </row>
    <row r="80" spans="1:17" s="432" customFormat="1" ht="15.75" customHeight="1">
      <c r="A80" s="342"/>
      <c r="B80" s="345" t="s">
        <v>126</v>
      </c>
      <c r="C80" s="346"/>
      <c r="D80" s="38"/>
      <c r="E80" s="38"/>
      <c r="F80" s="352"/>
      <c r="G80" s="322"/>
      <c r="H80" s="323"/>
      <c r="I80" s="453"/>
      <c r="J80" s="453"/>
      <c r="K80" s="453"/>
      <c r="L80" s="322"/>
      <c r="M80" s="323"/>
      <c r="N80" s="453"/>
      <c r="O80" s="453"/>
      <c r="P80" s="453"/>
      <c r="Q80" s="436"/>
    </row>
    <row r="81" spans="1:17" s="432" customFormat="1" ht="15.75" customHeight="1">
      <c r="A81" s="342">
        <v>11</v>
      </c>
      <c r="B81" s="343" t="s">
        <v>127</v>
      </c>
      <c r="C81" s="346">
        <v>5295129</v>
      </c>
      <c r="D81" s="38" t="s">
        <v>12</v>
      </c>
      <c r="E81" s="39" t="s">
        <v>325</v>
      </c>
      <c r="F81" s="352">
        <v>-1000</v>
      </c>
      <c r="G81" s="322">
        <v>972024</v>
      </c>
      <c r="H81" s="323">
        <v>971987</v>
      </c>
      <c r="I81" s="453">
        <f>G81-H81</f>
        <v>37</v>
      </c>
      <c r="J81" s="453">
        <f>$F81*I81</f>
        <v>-37000</v>
      </c>
      <c r="K81" s="453">
        <f>J81/1000000</f>
        <v>-0.037</v>
      </c>
      <c r="L81" s="322">
        <v>975566</v>
      </c>
      <c r="M81" s="323">
        <v>975996</v>
      </c>
      <c r="N81" s="453">
        <f>L81-M81</f>
        <v>-430</v>
      </c>
      <c r="O81" s="453">
        <f>$F81*N81</f>
        <v>430000</v>
      </c>
      <c r="P81" s="453">
        <f>O81/1000000</f>
        <v>0.43</v>
      </c>
      <c r="Q81" s="436"/>
    </row>
    <row r="82" spans="1:17" s="432" customFormat="1" ht="15.75" customHeight="1">
      <c r="A82" s="342">
        <v>12</v>
      </c>
      <c r="B82" s="343" t="s">
        <v>128</v>
      </c>
      <c r="C82" s="346">
        <v>4864917</v>
      </c>
      <c r="D82" s="38" t="s">
        <v>12</v>
      </c>
      <c r="E82" s="39" t="s">
        <v>325</v>
      </c>
      <c r="F82" s="352">
        <v>-1000</v>
      </c>
      <c r="G82" s="322">
        <v>962530</v>
      </c>
      <c r="H82" s="323">
        <v>962451</v>
      </c>
      <c r="I82" s="453">
        <f>G82-H82</f>
        <v>79</v>
      </c>
      <c r="J82" s="453">
        <f>$F82*I82</f>
        <v>-79000</v>
      </c>
      <c r="K82" s="453">
        <f>J82/1000000</f>
        <v>-0.079</v>
      </c>
      <c r="L82" s="322">
        <v>825383</v>
      </c>
      <c r="M82" s="323">
        <v>825371</v>
      </c>
      <c r="N82" s="453">
        <f>L82-M82</f>
        <v>12</v>
      </c>
      <c r="O82" s="453">
        <f>$F82*N82</f>
        <v>-12000</v>
      </c>
      <c r="P82" s="453">
        <f>O82/1000000</f>
        <v>-0.012</v>
      </c>
      <c r="Q82" s="436"/>
    </row>
    <row r="83" spans="1:17" s="432" customFormat="1" ht="15.75" customHeight="1">
      <c r="A83" s="342"/>
      <c r="B83" s="344" t="s">
        <v>129</v>
      </c>
      <c r="C83" s="346"/>
      <c r="D83" s="42"/>
      <c r="E83" s="42"/>
      <c r="F83" s="352"/>
      <c r="G83" s="322"/>
      <c r="H83" s="323"/>
      <c r="I83" s="453"/>
      <c r="J83" s="453"/>
      <c r="K83" s="453"/>
      <c r="L83" s="322"/>
      <c r="M83" s="323"/>
      <c r="N83" s="453"/>
      <c r="O83" s="453"/>
      <c r="P83" s="453"/>
      <c r="Q83" s="436"/>
    </row>
    <row r="84" spans="1:17" s="432" customFormat="1" ht="15" customHeight="1">
      <c r="A84" s="342">
        <v>13</v>
      </c>
      <c r="B84" s="343" t="s">
        <v>130</v>
      </c>
      <c r="C84" s="346">
        <v>5295150</v>
      </c>
      <c r="D84" s="38" t="s">
        <v>12</v>
      </c>
      <c r="E84" s="39" t="s">
        <v>325</v>
      </c>
      <c r="F84" s="352">
        <v>-2000</v>
      </c>
      <c r="G84" s="322">
        <v>59932</v>
      </c>
      <c r="H84" s="323">
        <v>59838</v>
      </c>
      <c r="I84" s="453">
        <f>G84-H84</f>
        <v>94</v>
      </c>
      <c r="J84" s="453">
        <f>$F84*I84</f>
        <v>-188000</v>
      </c>
      <c r="K84" s="453">
        <f>J84/1000000</f>
        <v>-0.188</v>
      </c>
      <c r="L84" s="322">
        <v>984149</v>
      </c>
      <c r="M84" s="323">
        <v>984149</v>
      </c>
      <c r="N84" s="453">
        <f>L84-M84</f>
        <v>0</v>
      </c>
      <c r="O84" s="453">
        <f>$F84*N84</f>
        <v>0</v>
      </c>
      <c r="P84" s="453">
        <f>O84/1000000</f>
        <v>0</v>
      </c>
      <c r="Q84" s="447"/>
    </row>
    <row r="85" spans="1:17" s="432" customFormat="1" ht="12.75" customHeight="1">
      <c r="A85" s="342"/>
      <c r="B85" s="343"/>
      <c r="C85" s="346">
        <v>4864838</v>
      </c>
      <c r="D85" s="38" t="s">
        <v>12</v>
      </c>
      <c r="E85" s="39" t="s">
        <v>325</v>
      </c>
      <c r="F85" s="352">
        <v>-2000</v>
      </c>
      <c r="G85" s="322">
        <v>73</v>
      </c>
      <c r="H85" s="323">
        <v>0</v>
      </c>
      <c r="I85" s="453">
        <f>G85-H85</f>
        <v>73</v>
      </c>
      <c r="J85" s="453">
        <f>$F85*I85</f>
        <v>-146000</v>
      </c>
      <c r="K85" s="453">
        <f>J85/1000000</f>
        <v>-0.146</v>
      </c>
      <c r="L85" s="322">
        <v>2</v>
      </c>
      <c r="M85" s="323">
        <v>0</v>
      </c>
      <c r="N85" s="453">
        <f>L85-M85</f>
        <v>2</v>
      </c>
      <c r="O85" s="453">
        <f>$F85*N85</f>
        <v>-4000</v>
      </c>
      <c r="P85" s="453">
        <f>O85/1000000</f>
        <v>-0.004</v>
      </c>
      <c r="Q85" s="447" t="s">
        <v>475</v>
      </c>
    </row>
    <row r="86" spans="1:17" s="432" customFormat="1" ht="12.75" customHeight="1">
      <c r="A86" s="342">
        <v>14</v>
      </c>
      <c r="B86" s="343" t="s">
        <v>131</v>
      </c>
      <c r="C86" s="346">
        <v>4864929</v>
      </c>
      <c r="D86" s="38" t="s">
        <v>12</v>
      </c>
      <c r="E86" s="39" t="s">
        <v>325</v>
      </c>
      <c r="F86" s="352">
        <v>-1000</v>
      </c>
      <c r="G86" s="322">
        <v>440</v>
      </c>
      <c r="H86" s="323">
        <v>269</v>
      </c>
      <c r="I86" s="323">
        <f>G86-H86</f>
        <v>171</v>
      </c>
      <c r="J86" s="323">
        <f>$F86*I86</f>
        <v>-171000</v>
      </c>
      <c r="K86" s="323">
        <f>J86/1000000</f>
        <v>-0.171</v>
      </c>
      <c r="L86" s="322">
        <v>39</v>
      </c>
      <c r="M86" s="323">
        <v>7</v>
      </c>
      <c r="N86" s="323">
        <f>L86-M86</f>
        <v>32</v>
      </c>
      <c r="O86" s="323">
        <f>$F86*N86</f>
        <v>-32000</v>
      </c>
      <c r="P86" s="323">
        <f>O86/1000000</f>
        <v>-0.032</v>
      </c>
      <c r="Q86" s="447"/>
    </row>
    <row r="87" spans="1:17" s="432" customFormat="1" ht="11.25" customHeight="1">
      <c r="A87" s="342">
        <v>15</v>
      </c>
      <c r="B87" s="343" t="s">
        <v>389</v>
      </c>
      <c r="C87" s="346">
        <v>5295168</v>
      </c>
      <c r="D87" s="38" t="s">
        <v>12</v>
      </c>
      <c r="E87" s="39" t="s">
        <v>325</v>
      </c>
      <c r="F87" s="352">
        <v>-1000</v>
      </c>
      <c r="G87" s="322">
        <v>21907</v>
      </c>
      <c r="H87" s="323">
        <v>21863</v>
      </c>
      <c r="I87" s="323">
        <f>G87-H87</f>
        <v>44</v>
      </c>
      <c r="J87" s="323">
        <f>$F87*I87</f>
        <v>-44000</v>
      </c>
      <c r="K87" s="323">
        <f>J87/1000000</f>
        <v>-0.044</v>
      </c>
      <c r="L87" s="322">
        <v>1000138</v>
      </c>
      <c r="M87" s="323">
        <v>999989</v>
      </c>
      <c r="N87" s="323">
        <f>L87-M87</f>
        <v>149</v>
      </c>
      <c r="O87" s="323">
        <f>$F87*N87</f>
        <v>-149000</v>
      </c>
      <c r="P87" s="323">
        <f>O87/1000000</f>
        <v>-0.149</v>
      </c>
      <c r="Q87" s="436"/>
    </row>
    <row r="88" spans="1:17" s="472" customFormat="1" ht="15.75" thickBot="1">
      <c r="A88" s="672"/>
      <c r="B88" s="773"/>
      <c r="C88" s="347"/>
      <c r="D88" s="85"/>
      <c r="E88" s="475"/>
      <c r="F88" s="347"/>
      <c r="G88" s="434"/>
      <c r="H88" s="435"/>
      <c r="I88" s="435"/>
      <c r="J88" s="435"/>
      <c r="K88" s="435"/>
      <c r="L88" s="434"/>
      <c r="M88" s="435"/>
      <c r="N88" s="435"/>
      <c r="O88" s="435"/>
      <c r="P88" s="435"/>
      <c r="Q88" s="774"/>
    </row>
    <row r="89" spans="1:17" ht="18.75" thickTop="1">
      <c r="A89" s="432"/>
      <c r="B89" s="290" t="s">
        <v>229</v>
      </c>
      <c r="C89" s="432"/>
      <c r="D89" s="432"/>
      <c r="E89" s="432"/>
      <c r="F89" s="564"/>
      <c r="G89" s="432"/>
      <c r="H89" s="432"/>
      <c r="I89" s="521"/>
      <c r="J89" s="521"/>
      <c r="K89" s="147">
        <f>SUM(K68:K88)</f>
        <v>0.22400000000000014</v>
      </c>
      <c r="L89" s="469"/>
      <c r="M89" s="432"/>
      <c r="N89" s="521"/>
      <c r="O89" s="521"/>
      <c r="P89" s="147">
        <f>SUM(P68:P88)</f>
        <v>1.7349999999999997</v>
      </c>
      <c r="Q89" s="432"/>
    </row>
    <row r="90" spans="2:16" ht="18">
      <c r="B90" s="290"/>
      <c r="F90" s="189"/>
      <c r="I90" s="16"/>
      <c r="J90" s="16"/>
      <c r="K90" s="19"/>
      <c r="L90" s="17"/>
      <c r="N90" s="16"/>
      <c r="O90" s="16"/>
      <c r="P90" s="291"/>
    </row>
    <row r="91" spans="2:16" ht="18">
      <c r="B91" s="290" t="s">
        <v>137</v>
      </c>
      <c r="F91" s="189"/>
      <c r="I91" s="16"/>
      <c r="J91" s="16"/>
      <c r="K91" s="339">
        <f>SUM(K89:K90)</f>
        <v>0.22400000000000014</v>
      </c>
      <c r="L91" s="17"/>
      <c r="N91" s="16"/>
      <c r="O91" s="16"/>
      <c r="P91" s="339">
        <f>SUM(P89:P90)</f>
        <v>1.7349999999999997</v>
      </c>
    </row>
    <row r="92" spans="6:16" ht="15">
      <c r="F92" s="189"/>
      <c r="I92" s="16"/>
      <c r="J92" s="16"/>
      <c r="K92" s="19"/>
      <c r="L92" s="17"/>
      <c r="N92" s="16"/>
      <c r="O92" s="16"/>
      <c r="P92" s="19"/>
    </row>
    <row r="93" spans="6:16" ht="15">
      <c r="F93" s="189"/>
      <c r="I93" s="16"/>
      <c r="J93" s="16"/>
      <c r="K93" s="19"/>
      <c r="L93" s="17"/>
      <c r="N93" s="16"/>
      <c r="O93" s="16"/>
      <c r="P93" s="19"/>
    </row>
    <row r="94" spans="6:18" ht="15">
      <c r="F94" s="189"/>
      <c r="I94" s="16"/>
      <c r="J94" s="16"/>
      <c r="K94" s="19"/>
      <c r="L94" s="17"/>
      <c r="N94" s="16"/>
      <c r="O94" s="16"/>
      <c r="P94" s="19"/>
      <c r="Q94" s="244" t="str">
        <f>NDPL!Q1</f>
        <v>JUNE-2020</v>
      </c>
      <c r="R94" s="244"/>
    </row>
    <row r="95" spans="1:16" ht="18.75" thickBot="1">
      <c r="A95" s="300" t="s">
        <v>228</v>
      </c>
      <c r="F95" s="189"/>
      <c r="G95" s="6"/>
      <c r="H95" s="6"/>
      <c r="I95" s="44" t="s">
        <v>7</v>
      </c>
      <c r="J95" s="17"/>
      <c r="K95" s="17"/>
      <c r="L95" s="17"/>
      <c r="M95" s="17"/>
      <c r="N95" s="44" t="s">
        <v>375</v>
      </c>
      <c r="O95" s="17"/>
      <c r="P95" s="17"/>
    </row>
    <row r="96" spans="1:17" ht="48" customHeight="1" thickBot="1" thickTop="1">
      <c r="A96" s="33" t="s">
        <v>8</v>
      </c>
      <c r="B96" s="30" t="s">
        <v>9</v>
      </c>
      <c r="C96" s="31" t="s">
        <v>1</v>
      </c>
      <c r="D96" s="31" t="s">
        <v>2</v>
      </c>
      <c r="E96" s="31" t="s">
        <v>3</v>
      </c>
      <c r="F96" s="31" t="s">
        <v>10</v>
      </c>
      <c r="G96" s="33" t="str">
        <f>NDPL!G5</f>
        <v>FINAL READING 30/06/2020</v>
      </c>
      <c r="H96" s="31" t="str">
        <f>NDPL!H5</f>
        <v>INTIAL READING 01/06/2020</v>
      </c>
      <c r="I96" s="31" t="s">
        <v>4</v>
      </c>
      <c r="J96" s="31" t="s">
        <v>5</v>
      </c>
      <c r="K96" s="31" t="s">
        <v>6</v>
      </c>
      <c r="L96" s="33" t="str">
        <f>NDPL!G5</f>
        <v>FINAL READING 30/06/2020</v>
      </c>
      <c r="M96" s="31" t="str">
        <f>NDPL!H5</f>
        <v>INTIAL READING 01/06/2020</v>
      </c>
      <c r="N96" s="31" t="s">
        <v>4</v>
      </c>
      <c r="O96" s="31" t="s">
        <v>5</v>
      </c>
      <c r="P96" s="31" t="s">
        <v>6</v>
      </c>
      <c r="Q96" s="32" t="s">
        <v>288</v>
      </c>
    </row>
    <row r="97" spans="1:16" ht="17.25" thickBot="1" thickTop="1">
      <c r="A97" s="5"/>
      <c r="B97" s="41"/>
      <c r="C97" s="4"/>
      <c r="D97" s="4"/>
      <c r="E97" s="4"/>
      <c r="F97" s="312"/>
      <c r="G97" s="4"/>
      <c r="H97" s="4"/>
      <c r="I97" s="4"/>
      <c r="J97" s="4"/>
      <c r="K97" s="4"/>
      <c r="L97" s="18"/>
      <c r="M97" s="4"/>
      <c r="N97" s="4"/>
      <c r="O97" s="4"/>
      <c r="P97" s="4"/>
    </row>
    <row r="98" spans="1:17" ht="15.75" customHeight="1" thickTop="1">
      <c r="A98" s="340"/>
      <c r="B98" s="349" t="s">
        <v>31</v>
      </c>
      <c r="C98" s="350"/>
      <c r="D98" s="79"/>
      <c r="E98" s="86"/>
      <c r="F98" s="313"/>
      <c r="G98" s="29"/>
      <c r="H98" s="23"/>
      <c r="I98" s="24"/>
      <c r="J98" s="24"/>
      <c r="K98" s="24"/>
      <c r="L98" s="22"/>
      <c r="M98" s="23"/>
      <c r="N98" s="24"/>
      <c r="O98" s="24"/>
      <c r="P98" s="24"/>
      <c r="Q98" s="143"/>
    </row>
    <row r="99" spans="1:17" s="432" customFormat="1" ht="15.75" customHeight="1">
      <c r="A99" s="342">
        <v>1</v>
      </c>
      <c r="B99" s="343" t="s">
        <v>32</v>
      </c>
      <c r="C99" s="346">
        <v>4864791</v>
      </c>
      <c r="D99" s="440" t="s">
        <v>12</v>
      </c>
      <c r="E99" s="441" t="s">
        <v>325</v>
      </c>
      <c r="F99" s="352">
        <v>-266.67</v>
      </c>
      <c r="G99" s="322">
        <v>997090</v>
      </c>
      <c r="H99" s="323">
        <v>997053</v>
      </c>
      <c r="I99" s="265">
        <f>G99-H99</f>
        <v>37</v>
      </c>
      <c r="J99" s="265">
        <f>$F99*I99</f>
        <v>-9866.79</v>
      </c>
      <c r="K99" s="265">
        <f>J99/1000000</f>
        <v>-0.00986679</v>
      </c>
      <c r="L99" s="795">
        <v>999883</v>
      </c>
      <c r="M99" s="323">
        <v>999852</v>
      </c>
      <c r="N99" s="265">
        <f>L99-M99</f>
        <v>31</v>
      </c>
      <c r="O99" s="265">
        <f>$F99*N99</f>
        <v>-8266.77</v>
      </c>
      <c r="P99" s="265">
        <f>O99/1000000</f>
        <v>-0.00826677</v>
      </c>
      <c r="Q99" s="464"/>
    </row>
    <row r="100" spans="1:17" s="432" customFormat="1" ht="15.75" customHeight="1">
      <c r="A100" s="342">
        <v>2</v>
      </c>
      <c r="B100" s="343" t="s">
        <v>33</v>
      </c>
      <c r="C100" s="346">
        <v>4864867</v>
      </c>
      <c r="D100" s="38" t="s">
        <v>12</v>
      </c>
      <c r="E100" s="39" t="s">
        <v>325</v>
      </c>
      <c r="F100" s="352">
        <v>-500</v>
      </c>
      <c r="G100" s="322">
        <v>1796</v>
      </c>
      <c r="H100" s="323">
        <v>1793</v>
      </c>
      <c r="I100" s="265">
        <f>G100-H100</f>
        <v>3</v>
      </c>
      <c r="J100" s="265">
        <f>$F100*I100</f>
        <v>-1500</v>
      </c>
      <c r="K100" s="265">
        <f>J100/1000000</f>
        <v>-0.0015</v>
      </c>
      <c r="L100" s="322">
        <v>1000198</v>
      </c>
      <c r="M100" s="323">
        <v>999978</v>
      </c>
      <c r="N100" s="323">
        <f>L100-M100</f>
        <v>220</v>
      </c>
      <c r="O100" s="323">
        <f>$F100*N100</f>
        <v>-110000</v>
      </c>
      <c r="P100" s="323">
        <f>O100/1000000</f>
        <v>-0.11</v>
      </c>
      <c r="Q100" s="436"/>
    </row>
    <row r="101" spans="1:17" s="432" customFormat="1" ht="15.75" customHeight="1">
      <c r="A101" s="342"/>
      <c r="B101" s="345" t="s">
        <v>354</v>
      </c>
      <c r="C101" s="346"/>
      <c r="D101" s="38"/>
      <c r="E101" s="39"/>
      <c r="F101" s="352"/>
      <c r="G101" s="322"/>
      <c r="H101" s="323"/>
      <c r="I101" s="265"/>
      <c r="J101" s="265"/>
      <c r="K101" s="265"/>
      <c r="L101" s="322"/>
      <c r="M101" s="323"/>
      <c r="N101" s="323"/>
      <c r="O101" s="323"/>
      <c r="P101" s="323"/>
      <c r="Q101" s="436"/>
    </row>
    <row r="102" spans="1:17" s="432" customFormat="1" ht="15">
      <c r="A102" s="342">
        <v>3</v>
      </c>
      <c r="B102" s="310" t="s">
        <v>104</v>
      </c>
      <c r="C102" s="346">
        <v>4865107</v>
      </c>
      <c r="D102" s="42" t="s">
        <v>12</v>
      </c>
      <c r="E102" s="39" t="s">
        <v>325</v>
      </c>
      <c r="F102" s="352">
        <v>-266.66</v>
      </c>
      <c r="G102" s="322">
        <v>2915</v>
      </c>
      <c r="H102" s="323">
        <v>2607</v>
      </c>
      <c r="I102" s="265">
        <f aca="true" t="shared" si="18" ref="I102:I110">G102-H102</f>
        <v>308</v>
      </c>
      <c r="J102" s="265">
        <f aca="true" t="shared" si="19" ref="J102:J111">$F102*I102</f>
        <v>-82131.28000000001</v>
      </c>
      <c r="K102" s="265">
        <f aca="true" t="shared" si="20" ref="K102:K111">J102/1000000</f>
        <v>-0.08213128000000001</v>
      </c>
      <c r="L102" s="322">
        <v>2200</v>
      </c>
      <c r="M102" s="323">
        <v>2196</v>
      </c>
      <c r="N102" s="323">
        <f aca="true" t="shared" si="21" ref="N102:N110">L102-M102</f>
        <v>4</v>
      </c>
      <c r="O102" s="323">
        <f aca="true" t="shared" si="22" ref="O102:O111">$F102*N102</f>
        <v>-1066.64</v>
      </c>
      <c r="P102" s="323">
        <f aca="true" t="shared" si="23" ref="P102:P111">O102/1000000</f>
        <v>-0.00106664</v>
      </c>
      <c r="Q102" s="465"/>
    </row>
    <row r="103" spans="1:17" s="432" customFormat="1" ht="15.75" customHeight="1">
      <c r="A103" s="342">
        <v>4</v>
      </c>
      <c r="B103" s="343" t="s">
        <v>105</v>
      </c>
      <c r="C103" s="346">
        <v>4865137</v>
      </c>
      <c r="D103" s="38" t="s">
        <v>12</v>
      </c>
      <c r="E103" s="39" t="s">
        <v>325</v>
      </c>
      <c r="F103" s="352">
        <v>-100</v>
      </c>
      <c r="G103" s="322">
        <v>105935</v>
      </c>
      <c r="H103" s="323">
        <v>103992</v>
      </c>
      <c r="I103" s="265">
        <f t="shared" si="18"/>
        <v>1943</v>
      </c>
      <c r="J103" s="265">
        <f t="shared" si="19"/>
        <v>-194300</v>
      </c>
      <c r="K103" s="265">
        <f t="shared" si="20"/>
        <v>-0.1943</v>
      </c>
      <c r="L103" s="322">
        <v>152406</v>
      </c>
      <c r="M103" s="323">
        <v>152389</v>
      </c>
      <c r="N103" s="323">
        <f t="shared" si="21"/>
        <v>17</v>
      </c>
      <c r="O103" s="323">
        <f t="shared" si="22"/>
        <v>-1700</v>
      </c>
      <c r="P103" s="323">
        <f t="shared" si="23"/>
        <v>-0.0017</v>
      </c>
      <c r="Q103" s="436"/>
    </row>
    <row r="104" spans="1:17" s="432" customFormat="1" ht="15">
      <c r="A104" s="342">
        <v>5</v>
      </c>
      <c r="B104" s="343" t="s">
        <v>106</v>
      </c>
      <c r="C104" s="346">
        <v>4865136</v>
      </c>
      <c r="D104" s="38" t="s">
        <v>12</v>
      </c>
      <c r="E104" s="39" t="s">
        <v>325</v>
      </c>
      <c r="F104" s="352">
        <v>-200</v>
      </c>
      <c r="G104" s="322">
        <v>989276</v>
      </c>
      <c r="H104" s="323">
        <v>989256</v>
      </c>
      <c r="I104" s="265">
        <f t="shared" si="18"/>
        <v>20</v>
      </c>
      <c r="J104" s="265">
        <f t="shared" si="19"/>
        <v>-4000</v>
      </c>
      <c r="K104" s="265">
        <f t="shared" si="20"/>
        <v>-0.004</v>
      </c>
      <c r="L104" s="322">
        <v>999322</v>
      </c>
      <c r="M104" s="323">
        <v>999322</v>
      </c>
      <c r="N104" s="323">
        <f t="shared" si="21"/>
        <v>0</v>
      </c>
      <c r="O104" s="323">
        <f t="shared" si="22"/>
        <v>0</v>
      </c>
      <c r="P104" s="323">
        <f t="shared" si="23"/>
        <v>0</v>
      </c>
      <c r="Q104" s="753"/>
    </row>
    <row r="105" spans="1:17" s="432" customFormat="1" ht="15">
      <c r="A105" s="342">
        <v>6</v>
      </c>
      <c r="B105" s="343" t="s">
        <v>107</v>
      </c>
      <c r="C105" s="346">
        <v>4865172</v>
      </c>
      <c r="D105" s="38" t="s">
        <v>12</v>
      </c>
      <c r="E105" s="39" t="s">
        <v>325</v>
      </c>
      <c r="F105" s="352">
        <v>-1000</v>
      </c>
      <c r="G105" s="322">
        <v>1000099</v>
      </c>
      <c r="H105" s="323">
        <v>999974</v>
      </c>
      <c r="I105" s="265">
        <f>G105-H105</f>
        <v>125</v>
      </c>
      <c r="J105" s="265">
        <f>$F105*I105</f>
        <v>-125000</v>
      </c>
      <c r="K105" s="265">
        <f>J105/1000000</f>
        <v>-0.125</v>
      </c>
      <c r="L105" s="322">
        <v>17</v>
      </c>
      <c r="M105" s="323">
        <v>16</v>
      </c>
      <c r="N105" s="323">
        <f>L105-M105</f>
        <v>1</v>
      </c>
      <c r="O105" s="323">
        <f>$F105*N105</f>
        <v>-1000</v>
      </c>
      <c r="P105" s="323">
        <f>O105/1000000</f>
        <v>-0.001</v>
      </c>
      <c r="Q105" s="665"/>
    </row>
    <row r="106" spans="1:17" s="432" customFormat="1" ht="15">
      <c r="A106" s="342">
        <v>7</v>
      </c>
      <c r="B106" s="343" t="s">
        <v>108</v>
      </c>
      <c r="C106" s="346">
        <v>4864968</v>
      </c>
      <c r="D106" s="38" t="s">
        <v>12</v>
      </c>
      <c r="E106" s="39" t="s">
        <v>325</v>
      </c>
      <c r="F106" s="352">
        <v>-800</v>
      </c>
      <c r="G106" s="322">
        <v>1613</v>
      </c>
      <c r="H106" s="323">
        <v>1380</v>
      </c>
      <c r="I106" s="265">
        <f t="shared" si="18"/>
        <v>233</v>
      </c>
      <c r="J106" s="265">
        <f t="shared" si="19"/>
        <v>-186400</v>
      </c>
      <c r="K106" s="265">
        <f t="shared" si="20"/>
        <v>-0.1864</v>
      </c>
      <c r="L106" s="322">
        <v>2608</v>
      </c>
      <c r="M106" s="323">
        <v>2607</v>
      </c>
      <c r="N106" s="323">
        <f t="shared" si="21"/>
        <v>1</v>
      </c>
      <c r="O106" s="323">
        <f t="shared" si="22"/>
        <v>-800</v>
      </c>
      <c r="P106" s="323">
        <f t="shared" si="23"/>
        <v>-0.0008</v>
      </c>
      <c r="Q106" s="447"/>
    </row>
    <row r="107" spans="1:17" s="432" customFormat="1" ht="15.75" customHeight="1">
      <c r="A107" s="342">
        <v>8</v>
      </c>
      <c r="B107" s="343" t="s">
        <v>350</v>
      </c>
      <c r="C107" s="346">
        <v>4865004</v>
      </c>
      <c r="D107" s="38" t="s">
        <v>12</v>
      </c>
      <c r="E107" s="39" t="s">
        <v>325</v>
      </c>
      <c r="F107" s="352">
        <v>-800</v>
      </c>
      <c r="G107" s="322">
        <v>3248</v>
      </c>
      <c r="H107" s="323">
        <v>3338</v>
      </c>
      <c r="I107" s="265">
        <f t="shared" si="18"/>
        <v>-90</v>
      </c>
      <c r="J107" s="265">
        <f t="shared" si="19"/>
        <v>72000</v>
      </c>
      <c r="K107" s="265">
        <f t="shared" si="20"/>
        <v>0.072</v>
      </c>
      <c r="L107" s="322">
        <v>1312</v>
      </c>
      <c r="M107" s="323">
        <v>1312</v>
      </c>
      <c r="N107" s="323">
        <f t="shared" si="21"/>
        <v>0</v>
      </c>
      <c r="O107" s="323">
        <f t="shared" si="22"/>
        <v>0</v>
      </c>
      <c r="P107" s="323">
        <f t="shared" si="23"/>
        <v>0</v>
      </c>
      <c r="Q107" s="465"/>
    </row>
    <row r="108" spans="1:17" s="432" customFormat="1" ht="15.75" customHeight="1">
      <c r="A108" s="342">
        <v>9</v>
      </c>
      <c r="B108" s="343" t="s">
        <v>372</v>
      </c>
      <c r="C108" s="346">
        <v>4865050</v>
      </c>
      <c r="D108" s="38" t="s">
        <v>12</v>
      </c>
      <c r="E108" s="39" t="s">
        <v>325</v>
      </c>
      <c r="F108" s="352">
        <v>-800</v>
      </c>
      <c r="G108" s="322">
        <v>994461</v>
      </c>
      <c r="H108" s="323">
        <v>995295</v>
      </c>
      <c r="I108" s="265">
        <f>G108-H108</f>
        <v>-834</v>
      </c>
      <c r="J108" s="265">
        <f t="shared" si="19"/>
        <v>667200</v>
      </c>
      <c r="K108" s="265">
        <f t="shared" si="20"/>
        <v>0.6672</v>
      </c>
      <c r="L108" s="322">
        <v>998909</v>
      </c>
      <c r="M108" s="323">
        <v>998909</v>
      </c>
      <c r="N108" s="323">
        <f>L108-M108</f>
        <v>0</v>
      </c>
      <c r="O108" s="323">
        <f t="shared" si="22"/>
        <v>0</v>
      </c>
      <c r="P108" s="323">
        <f t="shared" si="23"/>
        <v>0</v>
      </c>
      <c r="Q108" s="436"/>
    </row>
    <row r="109" spans="1:17" s="432" customFormat="1" ht="15.75" customHeight="1">
      <c r="A109" s="342">
        <v>10</v>
      </c>
      <c r="B109" s="343" t="s">
        <v>371</v>
      </c>
      <c r="C109" s="346">
        <v>4864998</v>
      </c>
      <c r="D109" s="38" t="s">
        <v>12</v>
      </c>
      <c r="E109" s="39" t="s">
        <v>325</v>
      </c>
      <c r="F109" s="352">
        <v>-800</v>
      </c>
      <c r="G109" s="322">
        <v>960760</v>
      </c>
      <c r="H109" s="323">
        <v>961684</v>
      </c>
      <c r="I109" s="265">
        <f t="shared" si="18"/>
        <v>-924</v>
      </c>
      <c r="J109" s="265">
        <f t="shared" si="19"/>
        <v>739200</v>
      </c>
      <c r="K109" s="265">
        <f t="shared" si="20"/>
        <v>0.7392</v>
      </c>
      <c r="L109" s="322">
        <v>980523</v>
      </c>
      <c r="M109" s="323">
        <v>980527</v>
      </c>
      <c r="N109" s="323">
        <f t="shared" si="21"/>
        <v>-4</v>
      </c>
      <c r="O109" s="323">
        <f t="shared" si="22"/>
        <v>3200</v>
      </c>
      <c r="P109" s="323">
        <f t="shared" si="23"/>
        <v>0.0032</v>
      </c>
      <c r="Q109" s="436"/>
    </row>
    <row r="110" spans="1:17" s="432" customFormat="1" ht="15.75" customHeight="1">
      <c r="A110" s="342">
        <v>11</v>
      </c>
      <c r="B110" s="343" t="s">
        <v>365</v>
      </c>
      <c r="C110" s="346">
        <v>4864993</v>
      </c>
      <c r="D110" s="159" t="s">
        <v>12</v>
      </c>
      <c r="E110" s="247" t="s">
        <v>325</v>
      </c>
      <c r="F110" s="352">
        <v>-800</v>
      </c>
      <c r="G110" s="322">
        <v>964472</v>
      </c>
      <c r="H110" s="323">
        <v>965642</v>
      </c>
      <c r="I110" s="265">
        <f t="shared" si="18"/>
        <v>-1170</v>
      </c>
      <c r="J110" s="265">
        <f t="shared" si="19"/>
        <v>936000</v>
      </c>
      <c r="K110" s="265">
        <f t="shared" si="20"/>
        <v>0.936</v>
      </c>
      <c r="L110" s="322">
        <v>989885</v>
      </c>
      <c r="M110" s="323">
        <v>989887</v>
      </c>
      <c r="N110" s="323">
        <f t="shared" si="21"/>
        <v>-2</v>
      </c>
      <c r="O110" s="323">
        <f t="shared" si="22"/>
        <v>1600</v>
      </c>
      <c r="P110" s="323">
        <f t="shared" si="23"/>
        <v>0.0016</v>
      </c>
      <c r="Q110" s="437"/>
    </row>
    <row r="111" spans="1:17" s="432" customFormat="1" ht="15.75" customHeight="1">
      <c r="A111" s="342">
        <v>12</v>
      </c>
      <c r="B111" s="343" t="s">
        <v>407</v>
      </c>
      <c r="C111" s="346">
        <v>5128403</v>
      </c>
      <c r="D111" s="159" t="s">
        <v>12</v>
      </c>
      <c r="E111" s="247" t="s">
        <v>325</v>
      </c>
      <c r="F111" s="352">
        <v>-2000</v>
      </c>
      <c r="G111" s="322">
        <v>997542</v>
      </c>
      <c r="H111" s="323">
        <v>997826</v>
      </c>
      <c r="I111" s="265">
        <f>G111-H111</f>
        <v>-284</v>
      </c>
      <c r="J111" s="265">
        <f t="shared" si="19"/>
        <v>568000</v>
      </c>
      <c r="K111" s="265">
        <f t="shared" si="20"/>
        <v>0.568</v>
      </c>
      <c r="L111" s="322">
        <v>999571</v>
      </c>
      <c r="M111" s="323">
        <v>999571</v>
      </c>
      <c r="N111" s="323">
        <f>L111-M111</f>
        <v>0</v>
      </c>
      <c r="O111" s="323">
        <f t="shared" si="22"/>
        <v>0</v>
      </c>
      <c r="P111" s="323">
        <f t="shared" si="23"/>
        <v>0</v>
      </c>
      <c r="Q111" s="466"/>
    </row>
    <row r="112" spans="1:17" s="432" customFormat="1" ht="15.75" customHeight="1">
      <c r="A112" s="342"/>
      <c r="B112" s="344" t="s">
        <v>355</v>
      </c>
      <c r="C112" s="346"/>
      <c r="D112" s="42"/>
      <c r="E112" s="42"/>
      <c r="F112" s="352"/>
      <c r="G112" s="322"/>
      <c r="H112" s="323"/>
      <c r="I112" s="265"/>
      <c r="J112" s="265"/>
      <c r="K112" s="265"/>
      <c r="L112" s="322"/>
      <c r="M112" s="323"/>
      <c r="N112" s="323"/>
      <c r="O112" s="323"/>
      <c r="P112" s="323"/>
      <c r="Q112" s="436"/>
    </row>
    <row r="113" spans="1:17" s="854" customFormat="1" ht="15.75" customHeight="1">
      <c r="A113" s="844">
        <v>13</v>
      </c>
      <c r="B113" s="845" t="s">
        <v>109</v>
      </c>
      <c r="C113" s="846">
        <v>4864949</v>
      </c>
      <c r="D113" s="847" t="s">
        <v>12</v>
      </c>
      <c r="E113" s="848" t="s">
        <v>325</v>
      </c>
      <c r="F113" s="849">
        <v>-2000</v>
      </c>
      <c r="G113" s="850">
        <v>996054</v>
      </c>
      <c r="H113" s="851">
        <v>996310</v>
      </c>
      <c r="I113" s="852">
        <f>G113-H113</f>
        <v>-256</v>
      </c>
      <c r="J113" s="852">
        <f>$F113*I113</f>
        <v>512000</v>
      </c>
      <c r="K113" s="852">
        <f>J113/1000000</f>
        <v>0.512</v>
      </c>
      <c r="L113" s="850">
        <v>999516</v>
      </c>
      <c r="M113" s="851">
        <v>999516</v>
      </c>
      <c r="N113" s="851">
        <f>L113-M113</f>
        <v>0</v>
      </c>
      <c r="O113" s="851">
        <f>$F113*N113</f>
        <v>0</v>
      </c>
      <c r="P113" s="851">
        <f>O113/1000000</f>
        <v>0</v>
      </c>
      <c r="Q113" s="853"/>
    </row>
    <row r="114" spans="1:17" s="432" customFormat="1" ht="15.75" customHeight="1">
      <c r="A114" s="342">
        <v>14</v>
      </c>
      <c r="B114" s="343" t="s">
        <v>110</v>
      </c>
      <c r="C114" s="346">
        <v>4865016</v>
      </c>
      <c r="D114" s="38" t="s">
        <v>12</v>
      </c>
      <c r="E114" s="39" t="s">
        <v>325</v>
      </c>
      <c r="F114" s="352">
        <v>-800</v>
      </c>
      <c r="G114" s="322">
        <v>7</v>
      </c>
      <c r="H114" s="323">
        <v>7</v>
      </c>
      <c r="I114" s="265">
        <v>0</v>
      </c>
      <c r="J114" s="265">
        <v>0</v>
      </c>
      <c r="K114" s="265">
        <v>0</v>
      </c>
      <c r="L114" s="322">
        <v>999722</v>
      </c>
      <c r="M114" s="323">
        <v>999722</v>
      </c>
      <c r="N114" s="265">
        <v>0</v>
      </c>
      <c r="O114" s="265">
        <v>0</v>
      </c>
      <c r="P114" s="265">
        <v>0</v>
      </c>
      <c r="Q114" s="448"/>
    </row>
    <row r="115" spans="1:17" ht="15.75" customHeight="1">
      <c r="A115" s="342"/>
      <c r="B115" s="345" t="s">
        <v>111</v>
      </c>
      <c r="C115" s="346"/>
      <c r="D115" s="38"/>
      <c r="E115" s="38"/>
      <c r="F115" s="352"/>
      <c r="G115" s="322"/>
      <c r="H115" s="323"/>
      <c r="I115" s="369"/>
      <c r="J115" s="369"/>
      <c r="K115" s="369"/>
      <c r="L115" s="322"/>
      <c r="M115" s="323"/>
      <c r="N115" s="321"/>
      <c r="O115" s="321"/>
      <c r="P115" s="321"/>
      <c r="Q115" s="144"/>
    </row>
    <row r="116" spans="1:17" s="432" customFormat="1" ht="15.75" customHeight="1">
      <c r="A116" s="342">
        <v>15</v>
      </c>
      <c r="B116" s="310" t="s">
        <v>43</v>
      </c>
      <c r="C116" s="346">
        <v>4864843</v>
      </c>
      <c r="D116" s="42" t="s">
        <v>12</v>
      </c>
      <c r="E116" s="39" t="s">
        <v>325</v>
      </c>
      <c r="F116" s="352">
        <v>-1000</v>
      </c>
      <c r="G116" s="322">
        <v>999962</v>
      </c>
      <c r="H116" s="323">
        <v>999969</v>
      </c>
      <c r="I116" s="265">
        <f>G116-H116</f>
        <v>-7</v>
      </c>
      <c r="J116" s="265">
        <f>$F116*I116</f>
        <v>7000</v>
      </c>
      <c r="K116" s="265">
        <f>J116/1000000</f>
        <v>0.007</v>
      </c>
      <c r="L116" s="322">
        <v>27429</v>
      </c>
      <c r="M116" s="323">
        <v>27566</v>
      </c>
      <c r="N116" s="323">
        <f>L116-M116</f>
        <v>-137</v>
      </c>
      <c r="O116" s="323">
        <f>$F116*N116</f>
        <v>137000</v>
      </c>
      <c r="P116" s="323">
        <f>O116/1000000</f>
        <v>0.137</v>
      </c>
      <c r="Q116" s="436"/>
    </row>
    <row r="117" spans="1:17" ht="15.75" customHeight="1">
      <c r="A117" s="342"/>
      <c r="B117" s="345" t="s">
        <v>44</v>
      </c>
      <c r="C117" s="346"/>
      <c r="D117" s="38"/>
      <c r="E117" s="38"/>
      <c r="F117" s="352"/>
      <c r="G117" s="322"/>
      <c r="H117" s="323"/>
      <c r="I117" s="369"/>
      <c r="J117" s="369"/>
      <c r="K117" s="369"/>
      <c r="L117" s="322"/>
      <c r="M117" s="323"/>
      <c r="N117" s="321"/>
      <c r="O117" s="321"/>
      <c r="P117" s="321"/>
      <c r="Q117" s="144"/>
    </row>
    <row r="118" spans="1:17" s="432" customFormat="1" ht="15.75" customHeight="1">
      <c r="A118" s="342">
        <v>16</v>
      </c>
      <c r="B118" s="343" t="s">
        <v>77</v>
      </c>
      <c r="C118" s="346">
        <v>4865169</v>
      </c>
      <c r="D118" s="38" t="s">
        <v>12</v>
      </c>
      <c r="E118" s="39" t="s">
        <v>325</v>
      </c>
      <c r="F118" s="352">
        <v>-1000</v>
      </c>
      <c r="G118" s="322">
        <v>970</v>
      </c>
      <c r="H118" s="323">
        <v>970</v>
      </c>
      <c r="I118" s="265">
        <f>G118-H118</f>
        <v>0</v>
      </c>
      <c r="J118" s="265">
        <f>$F118*I118</f>
        <v>0</v>
      </c>
      <c r="K118" s="265">
        <f>J118/1000000</f>
        <v>0</v>
      </c>
      <c r="L118" s="322">
        <v>61230</v>
      </c>
      <c r="M118" s="323">
        <v>61240</v>
      </c>
      <c r="N118" s="323">
        <f>L118-M118</f>
        <v>-10</v>
      </c>
      <c r="O118" s="323">
        <f>$F118*N118</f>
        <v>10000</v>
      </c>
      <c r="P118" s="323">
        <f>O118/1000000</f>
        <v>0.01</v>
      </c>
      <c r="Q118" s="436"/>
    </row>
    <row r="119" spans="1:17" ht="15.75" customHeight="1">
      <c r="A119" s="342"/>
      <c r="B119" s="344" t="s">
        <v>47</v>
      </c>
      <c r="C119" s="330"/>
      <c r="D119" s="42"/>
      <c r="E119" s="42"/>
      <c r="F119" s="352"/>
      <c r="G119" s="322"/>
      <c r="H119" s="323"/>
      <c r="I119" s="371"/>
      <c r="J119" s="371"/>
      <c r="K119" s="369"/>
      <c r="L119" s="322"/>
      <c r="M119" s="323"/>
      <c r="N119" s="370"/>
      <c r="O119" s="370"/>
      <c r="P119" s="321"/>
      <c r="Q119" s="179"/>
    </row>
    <row r="120" spans="1:17" ht="15.75" customHeight="1">
      <c r="A120" s="342"/>
      <c r="B120" s="344" t="s">
        <v>48</v>
      </c>
      <c r="C120" s="330"/>
      <c r="D120" s="42"/>
      <c r="E120" s="42"/>
      <c r="F120" s="352"/>
      <c r="G120" s="322"/>
      <c r="H120" s="323"/>
      <c r="I120" s="371"/>
      <c r="J120" s="371"/>
      <c r="K120" s="369"/>
      <c r="L120" s="322"/>
      <c r="M120" s="323"/>
      <c r="N120" s="370"/>
      <c r="O120" s="370"/>
      <c r="P120" s="321"/>
      <c r="Q120" s="179"/>
    </row>
    <row r="121" spans="1:17" ht="15.75" customHeight="1">
      <c r="A121" s="348"/>
      <c r="B121" s="351" t="s">
        <v>61</v>
      </c>
      <c r="C121" s="346"/>
      <c r="D121" s="42"/>
      <c r="E121" s="42"/>
      <c r="F121" s="352"/>
      <c r="G121" s="322"/>
      <c r="H121" s="323"/>
      <c r="I121" s="369"/>
      <c r="J121" s="369"/>
      <c r="K121" s="369"/>
      <c r="L121" s="322"/>
      <c r="M121" s="323"/>
      <c r="N121" s="321"/>
      <c r="O121" s="321"/>
      <c r="P121" s="321"/>
      <c r="Q121" s="179"/>
    </row>
    <row r="122" spans="1:17" s="432" customFormat="1" ht="17.25" customHeight="1">
      <c r="A122" s="342">
        <v>17</v>
      </c>
      <c r="B122" s="476" t="s">
        <v>62</v>
      </c>
      <c r="C122" s="346">
        <v>4865088</v>
      </c>
      <c r="D122" s="38" t="s">
        <v>12</v>
      </c>
      <c r="E122" s="39" t="s">
        <v>325</v>
      </c>
      <c r="F122" s="352">
        <v>-166.66</v>
      </c>
      <c r="G122" s="322">
        <v>1412</v>
      </c>
      <c r="H122" s="323">
        <v>1412</v>
      </c>
      <c r="I122" s="265">
        <f>G122-H122</f>
        <v>0</v>
      </c>
      <c r="J122" s="265">
        <f>$F122*I122</f>
        <v>0</v>
      </c>
      <c r="K122" s="265">
        <f>J122/1000000</f>
        <v>0</v>
      </c>
      <c r="L122" s="322">
        <v>7172</v>
      </c>
      <c r="M122" s="323">
        <v>7172</v>
      </c>
      <c r="N122" s="323">
        <f>L122-M122</f>
        <v>0</v>
      </c>
      <c r="O122" s="323">
        <f>$F122*N122</f>
        <v>0</v>
      </c>
      <c r="P122" s="323">
        <f>O122/1000000</f>
        <v>0</v>
      </c>
      <c r="Q122" s="465"/>
    </row>
    <row r="123" spans="1:17" s="432" customFormat="1" ht="15.75" customHeight="1">
      <c r="A123" s="342">
        <v>18</v>
      </c>
      <c r="B123" s="476" t="s">
        <v>63</v>
      </c>
      <c r="C123" s="346">
        <v>4902579</v>
      </c>
      <c r="D123" s="38" t="s">
        <v>12</v>
      </c>
      <c r="E123" s="39" t="s">
        <v>325</v>
      </c>
      <c r="F123" s="352">
        <v>-500</v>
      </c>
      <c r="G123" s="322">
        <v>999899</v>
      </c>
      <c r="H123" s="323">
        <v>999899</v>
      </c>
      <c r="I123" s="265">
        <f>G123-H123</f>
        <v>0</v>
      </c>
      <c r="J123" s="265">
        <f>$F123*I123</f>
        <v>0</v>
      </c>
      <c r="K123" s="265">
        <f>J123/1000000</f>
        <v>0</v>
      </c>
      <c r="L123" s="322">
        <v>1841</v>
      </c>
      <c r="M123" s="323">
        <v>1710</v>
      </c>
      <c r="N123" s="323">
        <f>L123-M123</f>
        <v>131</v>
      </c>
      <c r="O123" s="323">
        <f>$F123*N123</f>
        <v>-65500</v>
      </c>
      <c r="P123" s="323">
        <f>O123/1000000</f>
        <v>-0.0655</v>
      </c>
      <c r="Q123" s="436"/>
    </row>
    <row r="124" spans="1:17" s="432" customFormat="1" ht="15.75" customHeight="1">
      <c r="A124" s="342">
        <v>19</v>
      </c>
      <c r="B124" s="476" t="s">
        <v>64</v>
      </c>
      <c r="C124" s="346">
        <v>4902585</v>
      </c>
      <c r="D124" s="38" t="s">
        <v>12</v>
      </c>
      <c r="E124" s="39" t="s">
        <v>325</v>
      </c>
      <c r="F124" s="352">
        <v>-666.67</v>
      </c>
      <c r="G124" s="322">
        <v>2259</v>
      </c>
      <c r="H124" s="323">
        <v>2259</v>
      </c>
      <c r="I124" s="265">
        <f>G124-H124</f>
        <v>0</v>
      </c>
      <c r="J124" s="265">
        <f>$F124*I124</f>
        <v>0</v>
      </c>
      <c r="K124" s="265">
        <f>J124/1000000</f>
        <v>0</v>
      </c>
      <c r="L124" s="322">
        <v>377</v>
      </c>
      <c r="M124" s="323">
        <v>336</v>
      </c>
      <c r="N124" s="323">
        <f>L124-M124</f>
        <v>41</v>
      </c>
      <c r="O124" s="323">
        <f>$F124*N124</f>
        <v>-27333.469999999998</v>
      </c>
      <c r="P124" s="323">
        <f>O124/1000000</f>
        <v>-0.02733347</v>
      </c>
      <c r="Q124" s="436"/>
    </row>
    <row r="125" spans="1:17" s="432" customFormat="1" ht="15.75" customHeight="1">
      <c r="A125" s="342">
        <v>20</v>
      </c>
      <c r="B125" s="476" t="s">
        <v>65</v>
      </c>
      <c r="C125" s="346">
        <v>4865090</v>
      </c>
      <c r="D125" s="38" t="s">
        <v>12</v>
      </c>
      <c r="E125" s="39" t="s">
        <v>325</v>
      </c>
      <c r="F125" s="668">
        <v>-500</v>
      </c>
      <c r="G125" s="322">
        <v>571</v>
      </c>
      <c r="H125" s="323">
        <v>571</v>
      </c>
      <c r="I125" s="265">
        <f>G125-H125</f>
        <v>0</v>
      </c>
      <c r="J125" s="265">
        <f>$F125*I125</f>
        <v>0</v>
      </c>
      <c r="K125" s="265">
        <f>J125/1000000</f>
        <v>0</v>
      </c>
      <c r="L125" s="322">
        <v>305</v>
      </c>
      <c r="M125" s="323">
        <v>212</v>
      </c>
      <c r="N125" s="323">
        <f>L125-M125</f>
        <v>93</v>
      </c>
      <c r="O125" s="323">
        <f>$F125*N125</f>
        <v>-46500</v>
      </c>
      <c r="P125" s="323">
        <f>O125/1000000</f>
        <v>-0.0465</v>
      </c>
      <c r="Q125" s="436"/>
    </row>
    <row r="126" spans="1:17" s="432" customFormat="1" ht="15.75" customHeight="1">
      <c r="A126" s="342"/>
      <c r="B126" s="351" t="s">
        <v>31</v>
      </c>
      <c r="C126" s="346"/>
      <c r="D126" s="42"/>
      <c r="E126" s="42"/>
      <c r="F126" s="352"/>
      <c r="G126" s="322"/>
      <c r="H126" s="323"/>
      <c r="I126" s="265"/>
      <c r="J126" s="265"/>
      <c r="K126" s="265"/>
      <c r="L126" s="322"/>
      <c r="M126" s="323"/>
      <c r="N126" s="323"/>
      <c r="O126" s="323"/>
      <c r="P126" s="323"/>
      <c r="Q126" s="436"/>
    </row>
    <row r="127" spans="1:17" s="432" customFormat="1" ht="15.75" customHeight="1">
      <c r="A127" s="342">
        <v>21</v>
      </c>
      <c r="B127" s="762" t="s">
        <v>66</v>
      </c>
      <c r="C127" s="346">
        <v>4864797</v>
      </c>
      <c r="D127" s="38" t="s">
        <v>12</v>
      </c>
      <c r="E127" s="39" t="s">
        <v>325</v>
      </c>
      <c r="F127" s="352">
        <v>-100</v>
      </c>
      <c r="G127" s="322">
        <v>53207</v>
      </c>
      <c r="H127" s="323">
        <v>53067</v>
      </c>
      <c r="I127" s="265">
        <f>G127-H127</f>
        <v>140</v>
      </c>
      <c r="J127" s="265">
        <f>$F127*I127</f>
        <v>-14000</v>
      </c>
      <c r="K127" s="265">
        <f>J127/1000000</f>
        <v>-0.014</v>
      </c>
      <c r="L127" s="322">
        <v>1728</v>
      </c>
      <c r="M127" s="323">
        <v>1525</v>
      </c>
      <c r="N127" s="323">
        <f>L127-M127</f>
        <v>203</v>
      </c>
      <c r="O127" s="323">
        <f>$F127*N127</f>
        <v>-20300</v>
      </c>
      <c r="P127" s="323">
        <f>O127/1000000</f>
        <v>-0.0203</v>
      </c>
      <c r="Q127" s="436"/>
    </row>
    <row r="128" spans="1:17" s="432" customFormat="1" ht="15.75" customHeight="1">
      <c r="A128" s="342">
        <v>22</v>
      </c>
      <c r="B128" s="762" t="s">
        <v>135</v>
      </c>
      <c r="C128" s="346">
        <v>4865074</v>
      </c>
      <c r="D128" s="38" t="s">
        <v>12</v>
      </c>
      <c r="E128" s="39" t="s">
        <v>325</v>
      </c>
      <c r="F128" s="352">
        <v>-133.33</v>
      </c>
      <c r="G128" s="322">
        <v>999707</v>
      </c>
      <c r="H128" s="323">
        <v>999703</v>
      </c>
      <c r="I128" s="265">
        <f>G128-H128</f>
        <v>4</v>
      </c>
      <c r="J128" s="265">
        <f>$F128*I128</f>
        <v>-533.32</v>
      </c>
      <c r="K128" s="265">
        <f>J128/1000000</f>
        <v>-0.00053332</v>
      </c>
      <c r="L128" s="322">
        <v>343</v>
      </c>
      <c r="M128" s="323">
        <v>263</v>
      </c>
      <c r="N128" s="323">
        <f>L128-M128</f>
        <v>80</v>
      </c>
      <c r="O128" s="323">
        <f>$F128*N128</f>
        <v>-10666.400000000001</v>
      </c>
      <c r="P128" s="323">
        <f>O128/1000000</f>
        <v>-0.010666400000000001</v>
      </c>
      <c r="Q128" s="436"/>
    </row>
    <row r="129" spans="1:17" s="432" customFormat="1" ht="15.75" customHeight="1">
      <c r="A129" s="342"/>
      <c r="B129" s="351" t="s">
        <v>461</v>
      </c>
      <c r="C129" s="346"/>
      <c r="D129" s="38"/>
      <c r="E129" s="39"/>
      <c r="F129" s="352"/>
      <c r="G129" s="322"/>
      <c r="H129" s="323"/>
      <c r="I129" s="265"/>
      <c r="J129" s="265"/>
      <c r="K129" s="265"/>
      <c r="L129" s="322"/>
      <c r="M129" s="323"/>
      <c r="N129" s="323"/>
      <c r="O129" s="323"/>
      <c r="P129" s="323"/>
      <c r="Q129" s="436"/>
    </row>
    <row r="130" spans="1:17" s="432" customFormat="1" ht="14.25" customHeight="1">
      <c r="A130" s="342">
        <v>23</v>
      </c>
      <c r="B130" s="343" t="s">
        <v>60</v>
      </c>
      <c r="C130" s="346">
        <v>4902568</v>
      </c>
      <c r="D130" s="38" t="s">
        <v>12</v>
      </c>
      <c r="E130" s="39" t="s">
        <v>325</v>
      </c>
      <c r="F130" s="352">
        <v>-100</v>
      </c>
      <c r="G130" s="322">
        <v>996383</v>
      </c>
      <c r="H130" s="323">
        <v>996383</v>
      </c>
      <c r="I130" s="265">
        <f>G130-H130</f>
        <v>0</v>
      </c>
      <c r="J130" s="265">
        <f>$F130*I130</f>
        <v>0</v>
      </c>
      <c r="K130" s="265">
        <f>J130/1000000</f>
        <v>0</v>
      </c>
      <c r="L130" s="322">
        <v>3346</v>
      </c>
      <c r="M130" s="323">
        <v>3574</v>
      </c>
      <c r="N130" s="323">
        <f>L130-M130</f>
        <v>-228</v>
      </c>
      <c r="O130" s="323">
        <f>$F130*N130</f>
        <v>22800</v>
      </c>
      <c r="P130" s="323">
        <f>O130/1000000</f>
        <v>0.0228</v>
      </c>
      <c r="Q130" s="436"/>
    </row>
    <row r="131" spans="1:17" s="432" customFormat="1" ht="15.75" customHeight="1">
      <c r="A131" s="342"/>
      <c r="B131" s="345" t="s">
        <v>68</v>
      </c>
      <c r="C131" s="346"/>
      <c r="D131" s="38"/>
      <c r="E131" s="38"/>
      <c r="F131" s="352"/>
      <c r="G131" s="322"/>
      <c r="H131" s="323"/>
      <c r="I131" s="265"/>
      <c r="J131" s="265"/>
      <c r="K131" s="265"/>
      <c r="L131" s="322"/>
      <c r="M131" s="323"/>
      <c r="N131" s="323"/>
      <c r="O131" s="323"/>
      <c r="P131" s="323"/>
      <c r="Q131" s="436"/>
    </row>
    <row r="132" spans="1:17" s="432" customFormat="1" ht="15.75" customHeight="1">
      <c r="A132" s="342">
        <v>24</v>
      </c>
      <c r="B132" s="343" t="s">
        <v>69</v>
      </c>
      <c r="C132" s="346">
        <v>4902540</v>
      </c>
      <c r="D132" s="38" t="s">
        <v>12</v>
      </c>
      <c r="E132" s="39" t="s">
        <v>325</v>
      </c>
      <c r="F132" s="352">
        <v>-100</v>
      </c>
      <c r="G132" s="322">
        <v>7616</v>
      </c>
      <c r="H132" s="323">
        <v>7541</v>
      </c>
      <c r="I132" s="265">
        <f>G132-H132</f>
        <v>75</v>
      </c>
      <c r="J132" s="265">
        <f>$F132*I132</f>
        <v>-7500</v>
      </c>
      <c r="K132" s="265">
        <f>J132/1000000</f>
        <v>-0.0075</v>
      </c>
      <c r="L132" s="322">
        <v>12459</v>
      </c>
      <c r="M132" s="323">
        <v>12256</v>
      </c>
      <c r="N132" s="323">
        <f>L132-M132</f>
        <v>203</v>
      </c>
      <c r="O132" s="323">
        <f>$F132*N132</f>
        <v>-20300</v>
      </c>
      <c r="P132" s="323">
        <f>O132/1000000</f>
        <v>-0.0203</v>
      </c>
      <c r="Q132" s="448"/>
    </row>
    <row r="133" spans="1:17" s="432" customFormat="1" ht="15.75" customHeight="1">
      <c r="A133" s="342">
        <v>25</v>
      </c>
      <c r="B133" s="343" t="s">
        <v>70</v>
      </c>
      <c r="C133" s="346">
        <v>4902520</v>
      </c>
      <c r="D133" s="38" t="s">
        <v>12</v>
      </c>
      <c r="E133" s="39" t="s">
        <v>325</v>
      </c>
      <c r="F133" s="346">
        <v>-100</v>
      </c>
      <c r="G133" s="322">
        <v>9645</v>
      </c>
      <c r="H133" s="323">
        <v>9398</v>
      </c>
      <c r="I133" s="265">
        <f>G133-H133</f>
        <v>247</v>
      </c>
      <c r="J133" s="265">
        <f>$F133*I133</f>
        <v>-24700</v>
      </c>
      <c r="K133" s="265">
        <f>J133/1000000</f>
        <v>-0.0247</v>
      </c>
      <c r="L133" s="322">
        <v>2556</v>
      </c>
      <c r="M133" s="323">
        <v>2439</v>
      </c>
      <c r="N133" s="323">
        <f>L133-M133</f>
        <v>117</v>
      </c>
      <c r="O133" s="323">
        <f>$F133*N133</f>
        <v>-11700</v>
      </c>
      <c r="P133" s="323">
        <f>O133/1000000</f>
        <v>-0.0117</v>
      </c>
      <c r="Q133" s="661"/>
    </row>
    <row r="134" spans="1:17" s="432" customFormat="1" ht="15.75" customHeight="1">
      <c r="A134" s="322">
        <v>26</v>
      </c>
      <c r="B134" s="775" t="s">
        <v>71</v>
      </c>
      <c r="C134" s="346">
        <v>4902536</v>
      </c>
      <c r="D134" s="38" t="s">
        <v>12</v>
      </c>
      <c r="E134" s="39" t="s">
        <v>325</v>
      </c>
      <c r="F134" s="346">
        <v>-100</v>
      </c>
      <c r="G134" s="322">
        <v>28917</v>
      </c>
      <c r="H134" s="323">
        <v>28720</v>
      </c>
      <c r="I134" s="323">
        <f>G134-H134</f>
        <v>197</v>
      </c>
      <c r="J134" s="323">
        <f>$F134*I134</f>
        <v>-19700</v>
      </c>
      <c r="K134" s="323">
        <f>J134/1000000</f>
        <v>-0.0197</v>
      </c>
      <c r="L134" s="322">
        <v>8099</v>
      </c>
      <c r="M134" s="323">
        <v>8005</v>
      </c>
      <c r="N134" s="323">
        <f>L134-M134</f>
        <v>94</v>
      </c>
      <c r="O134" s="323">
        <f>$F134*N134</f>
        <v>-9400</v>
      </c>
      <c r="P134" s="323">
        <f>O134/1000000</f>
        <v>-0.0094</v>
      </c>
      <c r="Q134" s="661"/>
    </row>
    <row r="135" spans="2:17" s="432" customFormat="1" ht="15.75" customHeight="1">
      <c r="B135" s="776" t="s">
        <v>467</v>
      </c>
      <c r="C135" s="699"/>
      <c r="D135" s="744"/>
      <c r="E135" s="745"/>
      <c r="F135" s="699"/>
      <c r="G135" s="322"/>
      <c r="H135" s="323"/>
      <c r="I135" s="693"/>
      <c r="J135" s="693"/>
      <c r="K135" s="746"/>
      <c r="L135" s="322"/>
      <c r="M135" s="323"/>
      <c r="N135" s="693"/>
      <c r="O135" s="693"/>
      <c r="P135" s="696"/>
      <c r="Q135" s="466"/>
    </row>
    <row r="136" spans="1:17" s="432" customFormat="1" ht="15.75" customHeight="1">
      <c r="A136" s="698">
        <v>27</v>
      </c>
      <c r="B136" s="700" t="s">
        <v>458</v>
      </c>
      <c r="C136" s="699" t="s">
        <v>466</v>
      </c>
      <c r="D136" s="38" t="s">
        <v>464</v>
      </c>
      <c r="E136" s="39" t="s">
        <v>325</v>
      </c>
      <c r="F136" s="699">
        <v>1</v>
      </c>
      <c r="G136" s="322">
        <v>15480</v>
      </c>
      <c r="H136" s="323">
        <v>15230</v>
      </c>
      <c r="I136" s="693">
        <f>G136-H136</f>
        <v>250</v>
      </c>
      <c r="J136" s="693">
        <f>$F136*I136</f>
        <v>250</v>
      </c>
      <c r="K136" s="840">
        <f>J136/1000000</f>
        <v>0.00025</v>
      </c>
      <c r="L136" s="322">
        <v>31140</v>
      </c>
      <c r="M136" s="323">
        <v>19670</v>
      </c>
      <c r="N136" s="693">
        <f>L136-M136</f>
        <v>11470</v>
      </c>
      <c r="O136" s="693">
        <f>$F136*N136</f>
        <v>11470</v>
      </c>
      <c r="P136" s="696">
        <f>O136/1000000</f>
        <v>0.01147</v>
      </c>
      <c r="Q136" s="830"/>
    </row>
    <row r="137" spans="1:17" s="432" customFormat="1" ht="15.75" customHeight="1">
      <c r="A137" s="698">
        <v>28</v>
      </c>
      <c r="B137" s="700" t="s">
        <v>459</v>
      </c>
      <c r="C137" s="699" t="s">
        <v>463</v>
      </c>
      <c r="D137" s="38" t="s">
        <v>464</v>
      </c>
      <c r="E137" s="39" t="s">
        <v>325</v>
      </c>
      <c r="F137" s="699">
        <v>1</v>
      </c>
      <c r="G137" s="322">
        <v>5570</v>
      </c>
      <c r="H137" s="323">
        <v>5510</v>
      </c>
      <c r="I137" s="693">
        <f>G137-H137</f>
        <v>60</v>
      </c>
      <c r="J137" s="693">
        <f>$F137*I137</f>
        <v>60</v>
      </c>
      <c r="K137" s="840">
        <f>J137/1000000</f>
        <v>6E-05</v>
      </c>
      <c r="L137" s="322">
        <v>81020</v>
      </c>
      <c r="M137" s="323">
        <v>64710</v>
      </c>
      <c r="N137" s="693">
        <f>L137-M137</f>
        <v>16310</v>
      </c>
      <c r="O137" s="693">
        <f>$F137*N137</f>
        <v>16310</v>
      </c>
      <c r="P137" s="696">
        <f>O137/1000000</f>
        <v>0.01631</v>
      </c>
      <c r="Q137" s="830"/>
    </row>
    <row r="138" spans="1:17" s="432" customFormat="1" ht="15.75" customHeight="1">
      <c r="A138" s="698">
        <v>29</v>
      </c>
      <c r="B138" s="700" t="s">
        <v>460</v>
      </c>
      <c r="C138" s="699" t="s">
        <v>465</v>
      </c>
      <c r="D138" s="38" t="s">
        <v>464</v>
      </c>
      <c r="E138" s="39" t="s">
        <v>325</v>
      </c>
      <c r="F138" s="699">
        <v>1</v>
      </c>
      <c r="G138" s="322">
        <v>30900</v>
      </c>
      <c r="H138" s="323">
        <v>30100</v>
      </c>
      <c r="I138" s="693">
        <f>G138-H138</f>
        <v>800</v>
      </c>
      <c r="J138" s="693">
        <f>$F138*I138</f>
        <v>800</v>
      </c>
      <c r="K138" s="840">
        <f>J138/1000000</f>
        <v>0.0008</v>
      </c>
      <c r="L138" s="322">
        <v>322500</v>
      </c>
      <c r="M138" s="323">
        <v>245600</v>
      </c>
      <c r="N138" s="693">
        <f>L138-M138</f>
        <v>76900</v>
      </c>
      <c r="O138" s="693">
        <f>$F138*N138</f>
        <v>76900</v>
      </c>
      <c r="P138" s="696">
        <f>O138/1000000</f>
        <v>0.0769</v>
      </c>
      <c r="Q138" s="830"/>
    </row>
    <row r="139" spans="1:17" s="432" customFormat="1" ht="15.75" customHeight="1">
      <c r="A139" s="698"/>
      <c r="B139" s="700"/>
      <c r="C139" s="699"/>
      <c r="D139" s="744"/>
      <c r="E139" s="745"/>
      <c r="F139" s="699"/>
      <c r="G139" s="698"/>
      <c r="H139" s="53"/>
      <c r="I139" s="693"/>
      <c r="J139" s="693"/>
      <c r="K139" s="746"/>
      <c r="L139" s="698"/>
      <c r="M139" s="53"/>
      <c r="N139" s="693"/>
      <c r="O139" s="693"/>
      <c r="P139" s="696"/>
      <c r="Q139" s="698"/>
    </row>
    <row r="140" spans="4:17" ht="16.5">
      <c r="D140" s="20"/>
      <c r="G140" s="322"/>
      <c r="K140" s="394">
        <f>SUM(K99:K139)</f>
        <v>2.83287861</v>
      </c>
      <c r="L140" s="322"/>
      <c r="M140" s="49"/>
      <c r="N140" s="49"/>
      <c r="O140" s="49"/>
      <c r="P140" s="372">
        <f>SUM(P99:P139)</f>
        <v>-0.05525327999999993</v>
      </c>
      <c r="Q140" s="322"/>
    </row>
    <row r="141" spans="7:17" ht="15.75" thickBot="1">
      <c r="G141" s="434"/>
      <c r="K141" s="49"/>
      <c r="L141" s="434"/>
      <c r="M141" s="49"/>
      <c r="N141" s="49"/>
      <c r="O141" s="49"/>
      <c r="P141" s="49"/>
      <c r="Q141" s="434"/>
    </row>
    <row r="142" spans="11:16" ht="15" thickTop="1">
      <c r="K142" s="49"/>
      <c r="L142" s="49"/>
      <c r="M142" s="49"/>
      <c r="N142" s="49"/>
      <c r="O142" s="49"/>
      <c r="P142" s="49"/>
    </row>
    <row r="143" spans="17:18" ht="12.75">
      <c r="Q143" s="381" t="str">
        <f>NDPL!Q1</f>
        <v>JUNE-2020</v>
      </c>
      <c r="R143" s="244"/>
    </row>
    <row r="144" ht="13.5" thickBot="1"/>
    <row r="145" spans="1:17" ht="44.25" customHeight="1">
      <c r="A145" s="316"/>
      <c r="B145" s="314" t="s">
        <v>138</v>
      </c>
      <c r="C145" s="45"/>
      <c r="D145" s="45"/>
      <c r="E145" s="45"/>
      <c r="F145" s="45"/>
      <c r="G145" s="45"/>
      <c r="H145" s="45"/>
      <c r="I145" s="45"/>
      <c r="J145" s="45"/>
      <c r="K145" s="45"/>
      <c r="L145" s="45"/>
      <c r="M145" s="45"/>
      <c r="N145" s="45"/>
      <c r="O145" s="45"/>
      <c r="P145" s="45"/>
      <c r="Q145" s="46"/>
    </row>
    <row r="146" spans="1:17" ht="19.5" customHeight="1">
      <c r="A146" s="224"/>
      <c r="B146" s="270" t="s">
        <v>139</v>
      </c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47"/>
    </row>
    <row r="147" spans="1:17" ht="19.5" customHeight="1">
      <c r="A147" s="224"/>
      <c r="B147" s="266" t="s">
        <v>230</v>
      </c>
      <c r="C147" s="17"/>
      <c r="D147" s="17"/>
      <c r="E147" s="17"/>
      <c r="F147" s="17"/>
      <c r="G147" s="17"/>
      <c r="H147" s="17"/>
      <c r="I147" s="17"/>
      <c r="J147" s="17"/>
      <c r="K147" s="193">
        <f>K59</f>
        <v>-4.152233799999999</v>
      </c>
      <c r="L147" s="193"/>
      <c r="M147" s="193"/>
      <c r="N147" s="193"/>
      <c r="O147" s="193"/>
      <c r="P147" s="193">
        <f>P59</f>
        <v>-0.43727768999999983</v>
      </c>
      <c r="Q147" s="47"/>
    </row>
    <row r="148" spans="1:17" ht="19.5" customHeight="1">
      <c r="A148" s="224"/>
      <c r="B148" s="266" t="s">
        <v>231</v>
      </c>
      <c r="C148" s="17"/>
      <c r="D148" s="17"/>
      <c r="E148" s="17"/>
      <c r="F148" s="17"/>
      <c r="G148" s="17"/>
      <c r="H148" s="17"/>
      <c r="I148" s="17"/>
      <c r="J148" s="17"/>
      <c r="K148" s="395">
        <f>K140</f>
        <v>2.83287861</v>
      </c>
      <c r="L148" s="193"/>
      <c r="M148" s="193"/>
      <c r="N148" s="193"/>
      <c r="O148" s="193"/>
      <c r="P148" s="193">
        <f>P140</f>
        <v>-0.05525327999999993</v>
      </c>
      <c r="Q148" s="47"/>
    </row>
    <row r="149" spans="1:17" ht="19.5" customHeight="1">
      <c r="A149" s="224"/>
      <c r="B149" s="266" t="s">
        <v>140</v>
      </c>
      <c r="C149" s="17"/>
      <c r="D149" s="17"/>
      <c r="E149" s="17"/>
      <c r="F149" s="17"/>
      <c r="G149" s="17"/>
      <c r="H149" s="17"/>
      <c r="I149" s="17"/>
      <c r="J149" s="17"/>
      <c r="K149" s="395">
        <f>'ROHTAK ROAD'!K44</f>
        <v>-0.0248</v>
      </c>
      <c r="L149" s="193"/>
      <c r="M149" s="193"/>
      <c r="N149" s="193"/>
      <c r="O149" s="193"/>
      <c r="P149" s="395">
        <f>'ROHTAK ROAD'!P44</f>
        <v>-0.013912500000000001</v>
      </c>
      <c r="Q149" s="47"/>
    </row>
    <row r="150" spans="1:17" ht="19.5" customHeight="1">
      <c r="A150" s="224"/>
      <c r="B150" s="266" t="s">
        <v>141</v>
      </c>
      <c r="C150" s="17"/>
      <c r="D150" s="17"/>
      <c r="E150" s="17"/>
      <c r="F150" s="17"/>
      <c r="G150" s="17"/>
      <c r="H150" s="17"/>
      <c r="I150" s="17"/>
      <c r="J150" s="17"/>
      <c r="K150" s="395">
        <f>SUM(K147:K149)</f>
        <v>-1.3441551899999995</v>
      </c>
      <c r="L150" s="193"/>
      <c r="M150" s="193"/>
      <c r="N150" s="193"/>
      <c r="O150" s="193"/>
      <c r="P150" s="395">
        <f>SUM(P147:P149)</f>
        <v>-0.5064434699999998</v>
      </c>
      <c r="Q150" s="47"/>
    </row>
    <row r="151" spans="1:17" ht="19.5" customHeight="1">
      <c r="A151" s="224"/>
      <c r="B151" s="270" t="s">
        <v>142</v>
      </c>
      <c r="C151" s="17"/>
      <c r="D151" s="17"/>
      <c r="E151" s="17"/>
      <c r="F151" s="17"/>
      <c r="G151" s="17"/>
      <c r="H151" s="17"/>
      <c r="I151" s="17"/>
      <c r="J151" s="17"/>
      <c r="K151" s="193"/>
      <c r="L151" s="193"/>
      <c r="M151" s="193"/>
      <c r="N151" s="193"/>
      <c r="O151" s="193"/>
      <c r="P151" s="193"/>
      <c r="Q151" s="47"/>
    </row>
    <row r="152" spans="1:17" ht="19.5" customHeight="1">
      <c r="A152" s="224"/>
      <c r="B152" s="266" t="s">
        <v>232</v>
      </c>
      <c r="C152" s="17"/>
      <c r="D152" s="17"/>
      <c r="E152" s="17"/>
      <c r="F152" s="17"/>
      <c r="G152" s="17"/>
      <c r="H152" s="17"/>
      <c r="I152" s="17"/>
      <c r="J152" s="17"/>
      <c r="K152" s="193">
        <f>K91</f>
        <v>0.22400000000000014</v>
      </c>
      <c r="L152" s="193"/>
      <c r="M152" s="193"/>
      <c r="N152" s="193"/>
      <c r="O152" s="193"/>
      <c r="P152" s="193">
        <f>P91</f>
        <v>1.7349999999999997</v>
      </c>
      <c r="Q152" s="47"/>
    </row>
    <row r="153" spans="1:17" ht="19.5" customHeight="1" thickBot="1">
      <c r="A153" s="225"/>
      <c r="B153" s="315" t="s">
        <v>143</v>
      </c>
      <c r="C153" s="48"/>
      <c r="D153" s="48"/>
      <c r="E153" s="48"/>
      <c r="F153" s="48"/>
      <c r="G153" s="48"/>
      <c r="H153" s="48"/>
      <c r="I153" s="48"/>
      <c r="J153" s="48"/>
      <c r="K153" s="396">
        <f>SUM(K150:K152)</f>
        <v>-1.1201551899999993</v>
      </c>
      <c r="L153" s="191"/>
      <c r="M153" s="191"/>
      <c r="N153" s="191"/>
      <c r="O153" s="191"/>
      <c r="P153" s="190">
        <f>SUM(P150:P152)</f>
        <v>1.2285565299999999</v>
      </c>
      <c r="Q153" s="192"/>
    </row>
    <row r="154" ht="12.75">
      <c r="A154" s="224"/>
    </row>
    <row r="155" ht="12.75">
      <c r="A155" s="224"/>
    </row>
    <row r="156" ht="12.75">
      <c r="A156" s="224"/>
    </row>
    <row r="157" ht="13.5" thickBot="1">
      <c r="A157" s="225"/>
    </row>
    <row r="158" spans="1:17" ht="12.75">
      <c r="A158" s="218"/>
      <c r="B158" s="219"/>
      <c r="C158" s="219"/>
      <c r="D158" s="219"/>
      <c r="E158" s="219"/>
      <c r="F158" s="219"/>
      <c r="G158" s="219"/>
      <c r="H158" s="45"/>
      <c r="I158" s="45"/>
      <c r="J158" s="45"/>
      <c r="K158" s="45"/>
      <c r="L158" s="45"/>
      <c r="M158" s="45"/>
      <c r="N158" s="45"/>
      <c r="O158" s="45"/>
      <c r="P158" s="45"/>
      <c r="Q158" s="46"/>
    </row>
    <row r="159" spans="1:17" ht="23.25">
      <c r="A159" s="226" t="s">
        <v>306</v>
      </c>
      <c r="B159" s="210"/>
      <c r="C159" s="210"/>
      <c r="D159" s="210"/>
      <c r="E159" s="210"/>
      <c r="F159" s="210"/>
      <c r="G159" s="210"/>
      <c r="H159" s="17"/>
      <c r="I159" s="17"/>
      <c r="J159" s="17"/>
      <c r="K159" s="17"/>
      <c r="L159" s="17"/>
      <c r="M159" s="17"/>
      <c r="N159" s="17"/>
      <c r="O159" s="17"/>
      <c r="P159" s="17"/>
      <c r="Q159" s="47"/>
    </row>
    <row r="160" spans="1:17" ht="12.75">
      <c r="A160" s="220"/>
      <c r="B160" s="210"/>
      <c r="C160" s="210"/>
      <c r="D160" s="210"/>
      <c r="E160" s="210"/>
      <c r="F160" s="210"/>
      <c r="G160" s="210"/>
      <c r="H160" s="17"/>
      <c r="I160" s="17"/>
      <c r="J160" s="17"/>
      <c r="K160" s="17"/>
      <c r="L160" s="17"/>
      <c r="M160" s="17"/>
      <c r="N160" s="17"/>
      <c r="O160" s="17"/>
      <c r="P160" s="17"/>
      <c r="Q160" s="47"/>
    </row>
    <row r="161" spans="1:17" ht="12.75">
      <c r="A161" s="221"/>
      <c r="B161" s="222"/>
      <c r="C161" s="222"/>
      <c r="D161" s="222"/>
      <c r="E161" s="222"/>
      <c r="F161" s="222"/>
      <c r="G161" s="222"/>
      <c r="H161" s="17"/>
      <c r="I161" s="17"/>
      <c r="J161" s="17"/>
      <c r="K161" s="236" t="s">
        <v>318</v>
      </c>
      <c r="L161" s="17"/>
      <c r="M161" s="17"/>
      <c r="N161" s="17"/>
      <c r="O161" s="17"/>
      <c r="P161" s="236" t="s">
        <v>319</v>
      </c>
      <c r="Q161" s="47"/>
    </row>
    <row r="162" spans="1:17" ht="12.75">
      <c r="A162" s="223"/>
      <c r="B162" s="125"/>
      <c r="C162" s="125"/>
      <c r="D162" s="125"/>
      <c r="E162" s="125"/>
      <c r="F162" s="125"/>
      <c r="G162" s="125"/>
      <c r="H162" s="17"/>
      <c r="I162" s="17"/>
      <c r="J162" s="17"/>
      <c r="K162" s="17"/>
      <c r="L162" s="17"/>
      <c r="M162" s="17"/>
      <c r="N162" s="17"/>
      <c r="O162" s="17"/>
      <c r="P162" s="17"/>
      <c r="Q162" s="47"/>
    </row>
    <row r="163" spans="1:17" ht="12.75">
      <c r="A163" s="223"/>
      <c r="B163" s="125"/>
      <c r="C163" s="125"/>
      <c r="D163" s="125"/>
      <c r="E163" s="125"/>
      <c r="F163" s="125"/>
      <c r="G163" s="125"/>
      <c r="H163" s="17"/>
      <c r="I163" s="17"/>
      <c r="J163" s="17"/>
      <c r="K163" s="17"/>
      <c r="L163" s="17"/>
      <c r="M163" s="17"/>
      <c r="N163" s="17"/>
      <c r="O163" s="17"/>
      <c r="P163" s="17"/>
      <c r="Q163" s="47"/>
    </row>
    <row r="164" spans="1:17" ht="18">
      <c r="A164" s="227" t="s">
        <v>309</v>
      </c>
      <c r="B164" s="211"/>
      <c r="C164" s="211"/>
      <c r="D164" s="212"/>
      <c r="E164" s="212"/>
      <c r="F164" s="213"/>
      <c r="G164" s="212"/>
      <c r="H164" s="17"/>
      <c r="I164" s="17"/>
      <c r="J164" s="17"/>
      <c r="K164" s="373">
        <f>K153</f>
        <v>-1.1201551899999993</v>
      </c>
      <c r="L164" s="212" t="s">
        <v>307</v>
      </c>
      <c r="M164" s="17"/>
      <c r="N164" s="17"/>
      <c r="O164" s="17"/>
      <c r="P164" s="373">
        <f>P153</f>
        <v>1.2285565299999999</v>
      </c>
      <c r="Q164" s="233" t="s">
        <v>307</v>
      </c>
    </row>
    <row r="165" spans="1:17" ht="18">
      <c r="A165" s="228"/>
      <c r="B165" s="214"/>
      <c r="C165" s="214"/>
      <c r="D165" s="210"/>
      <c r="E165" s="210"/>
      <c r="F165" s="215"/>
      <c r="G165" s="210"/>
      <c r="H165" s="17"/>
      <c r="I165" s="17"/>
      <c r="J165" s="17"/>
      <c r="K165" s="374"/>
      <c r="L165" s="210"/>
      <c r="M165" s="17"/>
      <c r="N165" s="17"/>
      <c r="O165" s="17"/>
      <c r="P165" s="374"/>
      <c r="Q165" s="234"/>
    </row>
    <row r="166" spans="1:17" ht="18">
      <c r="A166" s="229" t="s">
        <v>308</v>
      </c>
      <c r="B166" s="216"/>
      <c r="C166" s="43"/>
      <c r="D166" s="210"/>
      <c r="E166" s="210"/>
      <c r="F166" s="217"/>
      <c r="G166" s="212"/>
      <c r="H166" s="17"/>
      <c r="I166" s="17"/>
      <c r="J166" s="17"/>
      <c r="K166" s="374">
        <f>'STEPPED UP GENCO'!K42</f>
        <v>-1.7583087594000002</v>
      </c>
      <c r="L166" s="212" t="s">
        <v>307</v>
      </c>
      <c r="M166" s="17"/>
      <c r="N166" s="17"/>
      <c r="O166" s="17"/>
      <c r="P166" s="374">
        <f>'STEPPED UP GENCO'!P42</f>
        <v>-0.04627425179999997</v>
      </c>
      <c r="Q166" s="233" t="s">
        <v>307</v>
      </c>
    </row>
    <row r="167" spans="1:17" ht="12.75">
      <c r="A167" s="224"/>
      <c r="B167" s="17"/>
      <c r="C167" s="17"/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47"/>
    </row>
    <row r="168" spans="1:17" ht="12.75">
      <c r="A168" s="224"/>
      <c r="B168" s="17"/>
      <c r="C168" s="17"/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47"/>
    </row>
    <row r="169" spans="1:17" ht="12.75">
      <c r="A169" s="224"/>
      <c r="B169" s="17"/>
      <c r="C169" s="17"/>
      <c r="D169" s="17"/>
      <c r="E169" s="17"/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47"/>
    </row>
    <row r="170" spans="1:17" ht="20.25">
      <c r="A170" s="224"/>
      <c r="B170" s="17"/>
      <c r="C170" s="17"/>
      <c r="D170" s="17"/>
      <c r="E170" s="17"/>
      <c r="F170" s="17"/>
      <c r="G170" s="17"/>
      <c r="H170" s="211"/>
      <c r="I170" s="211"/>
      <c r="J170" s="230" t="s">
        <v>310</v>
      </c>
      <c r="K170" s="333">
        <f>SUM(K164:K169)</f>
        <v>-2.8784639493999995</v>
      </c>
      <c r="L170" s="230" t="s">
        <v>307</v>
      </c>
      <c r="M170" s="125"/>
      <c r="N170" s="17"/>
      <c r="O170" s="17"/>
      <c r="P170" s="333">
        <f>SUM(P164:P169)</f>
        <v>1.1822822782</v>
      </c>
      <c r="Q170" s="353" t="s">
        <v>307</v>
      </c>
    </row>
    <row r="171" spans="1:17" ht="13.5" thickBot="1">
      <c r="A171" s="225"/>
      <c r="B171" s="48"/>
      <c r="C171" s="48"/>
      <c r="D171" s="48"/>
      <c r="E171" s="48"/>
      <c r="F171" s="48"/>
      <c r="G171" s="48"/>
      <c r="H171" s="48"/>
      <c r="I171" s="48"/>
      <c r="J171" s="48"/>
      <c r="K171" s="48"/>
      <c r="L171" s="48"/>
      <c r="M171" s="48"/>
      <c r="N171" s="48"/>
      <c r="O171" s="48"/>
      <c r="P171" s="48"/>
      <c r="Q171" s="149"/>
    </row>
  </sheetData>
  <sheetProtection/>
  <printOptions/>
  <pageMargins left="0.51" right="0.5" top="0.58" bottom="0.5" header="0.5" footer="0.5"/>
  <pageSetup horizontalDpi="600" verticalDpi="600" orientation="landscape" scale="59" r:id="rId1"/>
  <rowBreaks count="3" manualBreakCount="3">
    <brk id="59" max="255" man="1"/>
    <brk id="93" max="255" man="1"/>
    <brk id="141" max="255" man="1"/>
  </rowBreaks>
  <colBreaks count="1" manualBreakCount="1">
    <brk id="1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Q215"/>
  <sheetViews>
    <sheetView view="pageBreakPreview" zoomScale="85" zoomScaleNormal="70" zoomScaleSheetLayoutView="85" workbookViewId="0" topLeftCell="A162">
      <selection activeCell="K176" sqref="K176"/>
    </sheetView>
  </sheetViews>
  <sheetFormatPr defaultColWidth="9.140625" defaultRowHeight="12.75"/>
  <cols>
    <col min="1" max="1" width="7.421875" style="432" customWidth="1"/>
    <col min="2" max="2" width="29.57421875" style="432" customWidth="1"/>
    <col min="3" max="3" width="13.28125" style="432" customWidth="1"/>
    <col min="4" max="4" width="9.00390625" style="432" customWidth="1"/>
    <col min="5" max="5" width="16.57421875" style="432" customWidth="1"/>
    <col min="6" max="6" width="10.8515625" style="432" customWidth="1"/>
    <col min="7" max="7" width="14.00390625" style="432" customWidth="1"/>
    <col min="8" max="8" width="13.421875" style="432" customWidth="1"/>
    <col min="9" max="9" width="11.8515625" style="432" customWidth="1"/>
    <col min="10" max="10" width="16.28125" style="432" customWidth="1"/>
    <col min="11" max="11" width="15.7109375" style="432" customWidth="1"/>
    <col min="12" max="12" width="13.421875" style="432" customWidth="1"/>
    <col min="13" max="13" width="16.28125" style="432" customWidth="1"/>
    <col min="14" max="14" width="12.140625" style="432" customWidth="1"/>
    <col min="15" max="15" width="15.28125" style="432" customWidth="1"/>
    <col min="16" max="16" width="16.28125" style="432" customWidth="1"/>
    <col min="17" max="17" width="29.421875" style="432" customWidth="1"/>
    <col min="18" max="19" width="9.140625" style="432" hidden="1" customWidth="1"/>
    <col min="20" max="16384" width="9.140625" style="432" customWidth="1"/>
  </cols>
  <sheetData>
    <row r="1" spans="1:17" s="87" customFormat="1" ht="11.25" customHeight="1">
      <c r="A1" s="15" t="s">
        <v>218</v>
      </c>
      <c r="P1" s="783" t="str">
        <f>NDPL!$Q$1</f>
        <v>JUNE-2020</v>
      </c>
      <c r="Q1" s="783"/>
    </row>
    <row r="2" s="87" customFormat="1" ht="11.25" customHeight="1">
      <c r="A2" s="15" t="s">
        <v>219</v>
      </c>
    </row>
    <row r="3" s="87" customFormat="1" ht="11.25" customHeight="1">
      <c r="A3" s="15" t="s">
        <v>144</v>
      </c>
    </row>
    <row r="4" spans="1:16" s="87" customFormat="1" ht="11.25" customHeight="1" thickBot="1">
      <c r="A4" s="784" t="s">
        <v>179</v>
      </c>
      <c r="G4" s="91"/>
      <c r="H4" s="91"/>
      <c r="I4" s="781" t="s">
        <v>374</v>
      </c>
      <c r="J4" s="91"/>
      <c r="K4" s="91"/>
      <c r="L4" s="91"/>
      <c r="M4" s="91"/>
      <c r="N4" s="781" t="s">
        <v>375</v>
      </c>
      <c r="O4" s="91"/>
      <c r="P4" s="91"/>
    </row>
    <row r="5" spans="1:17" ht="36.75" customHeight="1" thickBot="1" thickTop="1">
      <c r="A5" s="490" t="s">
        <v>8</v>
      </c>
      <c r="B5" s="491" t="s">
        <v>9</v>
      </c>
      <c r="C5" s="492" t="s">
        <v>1</v>
      </c>
      <c r="D5" s="492" t="s">
        <v>2</v>
      </c>
      <c r="E5" s="492" t="s">
        <v>3</v>
      </c>
      <c r="F5" s="492" t="s">
        <v>10</v>
      </c>
      <c r="G5" s="490" t="str">
        <f>NDPL!G5</f>
        <v>FINAL READING 30/06/2020</v>
      </c>
      <c r="H5" s="492" t="str">
        <f>NDPL!H5</f>
        <v>INTIAL READING 01/06/2020</v>
      </c>
      <c r="I5" s="492" t="s">
        <v>4</v>
      </c>
      <c r="J5" s="492" t="s">
        <v>5</v>
      </c>
      <c r="K5" s="492" t="s">
        <v>6</v>
      </c>
      <c r="L5" s="490" t="str">
        <f>NDPL!G5</f>
        <v>FINAL READING 30/06/2020</v>
      </c>
      <c r="M5" s="492" t="str">
        <f>NDPL!H5</f>
        <v>INTIAL READING 01/06/2020</v>
      </c>
      <c r="N5" s="492" t="s">
        <v>4</v>
      </c>
      <c r="O5" s="492" t="s">
        <v>5</v>
      </c>
      <c r="P5" s="492" t="s">
        <v>6</v>
      </c>
      <c r="Q5" s="514" t="s">
        <v>288</v>
      </c>
    </row>
    <row r="6" ht="2.25" customHeight="1" hidden="1" thickBot="1" thickTop="1"/>
    <row r="7" spans="1:17" ht="16.5" customHeight="1" thickTop="1">
      <c r="A7" s="267"/>
      <c r="B7" s="268" t="s">
        <v>145</v>
      </c>
      <c r="C7" s="269"/>
      <c r="D7" s="34"/>
      <c r="E7" s="34"/>
      <c r="F7" s="34"/>
      <c r="G7" s="27"/>
      <c r="H7" s="444"/>
      <c r="I7" s="444"/>
      <c r="J7" s="444"/>
      <c r="K7" s="444"/>
      <c r="L7" s="445"/>
      <c r="M7" s="444"/>
      <c r="N7" s="444"/>
      <c r="O7" s="444"/>
      <c r="P7" s="444"/>
      <c r="Q7" s="520"/>
    </row>
    <row r="8" spans="1:17" ht="16.5" customHeight="1">
      <c r="A8" s="256">
        <v>1</v>
      </c>
      <c r="B8" s="295" t="s">
        <v>146</v>
      </c>
      <c r="C8" s="296">
        <v>4865170</v>
      </c>
      <c r="D8" s="119" t="s">
        <v>12</v>
      </c>
      <c r="E8" s="91" t="s">
        <v>325</v>
      </c>
      <c r="F8" s="303">
        <v>5000</v>
      </c>
      <c r="G8" s="322">
        <v>998915</v>
      </c>
      <c r="H8" s="323">
        <v>998927</v>
      </c>
      <c r="I8" s="305">
        <f aca="true" t="shared" si="0" ref="I8:I15">G8-H8</f>
        <v>-12</v>
      </c>
      <c r="J8" s="305">
        <f aca="true" t="shared" si="1" ref="J8:J15">$F8*I8</f>
        <v>-60000</v>
      </c>
      <c r="K8" s="305">
        <f aca="true" t="shared" si="2" ref="K8:K15">J8/1000000</f>
        <v>-0.06</v>
      </c>
      <c r="L8" s="322">
        <v>998779</v>
      </c>
      <c r="M8" s="323">
        <v>998787</v>
      </c>
      <c r="N8" s="305">
        <f aca="true" t="shared" si="3" ref="N8:N15">L8-M8</f>
        <v>-8</v>
      </c>
      <c r="O8" s="305">
        <f aca="true" t="shared" si="4" ref="O8:O15">$F8*N8</f>
        <v>-40000</v>
      </c>
      <c r="P8" s="305">
        <f aca="true" t="shared" si="5" ref="P8:P15">O8/1000000</f>
        <v>-0.04</v>
      </c>
      <c r="Q8" s="448"/>
    </row>
    <row r="9" spans="1:17" ht="16.5" customHeight="1">
      <c r="A9" s="256">
        <v>2</v>
      </c>
      <c r="B9" s="295" t="s">
        <v>147</v>
      </c>
      <c r="C9" s="296">
        <v>4865095</v>
      </c>
      <c r="D9" s="119" t="s">
        <v>12</v>
      </c>
      <c r="E9" s="91" t="s">
        <v>325</v>
      </c>
      <c r="F9" s="303">
        <v>1333.33</v>
      </c>
      <c r="G9" s="322">
        <v>980281</v>
      </c>
      <c r="H9" s="323">
        <v>980268</v>
      </c>
      <c r="I9" s="305">
        <f t="shared" si="0"/>
        <v>13</v>
      </c>
      <c r="J9" s="305">
        <f t="shared" si="1"/>
        <v>17333.29</v>
      </c>
      <c r="K9" s="305">
        <f t="shared" si="2"/>
        <v>0.01733329</v>
      </c>
      <c r="L9" s="322">
        <v>670561</v>
      </c>
      <c r="M9" s="323">
        <v>670532</v>
      </c>
      <c r="N9" s="305">
        <f t="shared" si="3"/>
        <v>29</v>
      </c>
      <c r="O9" s="305">
        <f t="shared" si="4"/>
        <v>38666.57</v>
      </c>
      <c r="P9" s="446">
        <f t="shared" si="5"/>
        <v>0.03866657</v>
      </c>
      <c r="Q9" s="454"/>
    </row>
    <row r="10" spans="1:17" ht="16.5" customHeight="1">
      <c r="A10" s="256">
        <v>3</v>
      </c>
      <c r="B10" s="295" t="s">
        <v>148</v>
      </c>
      <c r="C10" s="296">
        <v>4864812</v>
      </c>
      <c r="D10" s="119" t="s">
        <v>12</v>
      </c>
      <c r="E10" s="91" t="s">
        <v>325</v>
      </c>
      <c r="F10" s="303">
        <v>200</v>
      </c>
      <c r="G10" s="322">
        <v>990241</v>
      </c>
      <c r="H10" s="323">
        <v>990235</v>
      </c>
      <c r="I10" s="305">
        <f>G10-H10</f>
        <v>6</v>
      </c>
      <c r="J10" s="305">
        <f>$F10*I10</f>
        <v>1200</v>
      </c>
      <c r="K10" s="305">
        <f>J10/1000000</f>
        <v>0.0012</v>
      </c>
      <c r="L10" s="322">
        <v>1383</v>
      </c>
      <c r="M10" s="323">
        <v>1336</v>
      </c>
      <c r="N10" s="305">
        <f>L10-M10</f>
        <v>47</v>
      </c>
      <c r="O10" s="305">
        <f>$F10*N10</f>
        <v>9400</v>
      </c>
      <c r="P10" s="305">
        <f>O10/1000000</f>
        <v>0.0094</v>
      </c>
      <c r="Q10" s="449"/>
    </row>
    <row r="11" spans="1:17" ht="16.5" customHeight="1">
      <c r="A11" s="256">
        <v>4</v>
      </c>
      <c r="B11" s="295" t="s">
        <v>149</v>
      </c>
      <c r="C11" s="296">
        <v>4865127</v>
      </c>
      <c r="D11" s="119" t="s">
        <v>12</v>
      </c>
      <c r="E11" s="91" t="s">
        <v>325</v>
      </c>
      <c r="F11" s="303">
        <v>1333.33</v>
      </c>
      <c r="G11" s="322">
        <v>999886</v>
      </c>
      <c r="H11" s="323">
        <v>999829</v>
      </c>
      <c r="I11" s="305">
        <f t="shared" si="0"/>
        <v>57</v>
      </c>
      <c r="J11" s="305">
        <f t="shared" si="1"/>
        <v>75999.81</v>
      </c>
      <c r="K11" s="305">
        <f t="shared" si="2"/>
        <v>0.07599981</v>
      </c>
      <c r="L11" s="322">
        <v>999768</v>
      </c>
      <c r="M11" s="323">
        <v>999750</v>
      </c>
      <c r="N11" s="305">
        <f t="shared" si="3"/>
        <v>18</v>
      </c>
      <c r="O11" s="305">
        <f t="shared" si="4"/>
        <v>23999.94</v>
      </c>
      <c r="P11" s="305">
        <f t="shared" si="5"/>
        <v>0.023999939999999997</v>
      </c>
      <c r="Q11" s="818"/>
    </row>
    <row r="12" spans="1:17" ht="16.5" customHeight="1">
      <c r="A12" s="256">
        <v>5</v>
      </c>
      <c r="B12" s="295" t="s">
        <v>150</v>
      </c>
      <c r="C12" s="296">
        <v>4865177</v>
      </c>
      <c r="D12" s="119" t="s">
        <v>12</v>
      </c>
      <c r="E12" s="91" t="s">
        <v>325</v>
      </c>
      <c r="F12" s="303">
        <v>1500</v>
      </c>
      <c r="G12" s="322">
        <v>998926</v>
      </c>
      <c r="H12" s="323">
        <v>998875</v>
      </c>
      <c r="I12" s="305">
        <f t="shared" si="0"/>
        <v>51</v>
      </c>
      <c r="J12" s="305">
        <f t="shared" si="1"/>
        <v>76500</v>
      </c>
      <c r="K12" s="305">
        <f t="shared" si="2"/>
        <v>0.0765</v>
      </c>
      <c r="L12" s="322">
        <v>999980</v>
      </c>
      <c r="M12" s="323">
        <v>999977</v>
      </c>
      <c r="N12" s="305">
        <f t="shared" si="3"/>
        <v>3</v>
      </c>
      <c r="O12" s="305">
        <f t="shared" si="4"/>
        <v>4500</v>
      </c>
      <c r="P12" s="305">
        <f t="shared" si="5"/>
        <v>0.0045</v>
      </c>
      <c r="Q12" s="761"/>
    </row>
    <row r="13" spans="1:17" ht="16.5" customHeight="1">
      <c r="A13" s="256">
        <v>6</v>
      </c>
      <c r="B13" s="295" t="s">
        <v>151</v>
      </c>
      <c r="C13" s="296">
        <v>4865111</v>
      </c>
      <c r="D13" s="119" t="s">
        <v>12</v>
      </c>
      <c r="E13" s="91" t="s">
        <v>325</v>
      </c>
      <c r="F13" s="303">
        <v>100</v>
      </c>
      <c r="G13" s="322">
        <v>15856</v>
      </c>
      <c r="H13" s="323">
        <v>15930</v>
      </c>
      <c r="I13" s="305">
        <f>G13-H13</f>
        <v>-74</v>
      </c>
      <c r="J13" s="305">
        <f t="shared" si="1"/>
        <v>-7400</v>
      </c>
      <c r="K13" s="305">
        <f t="shared" si="2"/>
        <v>-0.0074</v>
      </c>
      <c r="L13" s="322">
        <v>21962</v>
      </c>
      <c r="M13" s="323">
        <v>22009</v>
      </c>
      <c r="N13" s="305">
        <f>L13-M13</f>
        <v>-47</v>
      </c>
      <c r="O13" s="305">
        <f t="shared" si="4"/>
        <v>-4700</v>
      </c>
      <c r="P13" s="305">
        <f t="shared" si="5"/>
        <v>-0.0047</v>
      </c>
      <c r="Q13" s="449"/>
    </row>
    <row r="14" spans="1:17" ht="16.5" customHeight="1">
      <c r="A14" s="256">
        <v>7</v>
      </c>
      <c r="B14" s="295" t="s">
        <v>152</v>
      </c>
      <c r="C14" s="296">
        <v>4865140</v>
      </c>
      <c r="D14" s="119" t="s">
        <v>12</v>
      </c>
      <c r="E14" s="91" t="s">
        <v>325</v>
      </c>
      <c r="F14" s="303">
        <v>75</v>
      </c>
      <c r="G14" s="322">
        <v>629457</v>
      </c>
      <c r="H14" s="323">
        <v>629445</v>
      </c>
      <c r="I14" s="305">
        <f t="shared" si="0"/>
        <v>12</v>
      </c>
      <c r="J14" s="305">
        <f t="shared" si="1"/>
        <v>900</v>
      </c>
      <c r="K14" s="305">
        <f t="shared" si="2"/>
        <v>0.0009</v>
      </c>
      <c r="L14" s="322">
        <v>979725</v>
      </c>
      <c r="M14" s="323">
        <v>979543</v>
      </c>
      <c r="N14" s="305">
        <f t="shared" si="3"/>
        <v>182</v>
      </c>
      <c r="O14" s="305">
        <f t="shared" si="4"/>
        <v>13650</v>
      </c>
      <c r="P14" s="305">
        <f t="shared" si="5"/>
        <v>0.01365</v>
      </c>
      <c r="Q14" s="448"/>
    </row>
    <row r="15" spans="1:17" ht="16.5" customHeight="1">
      <c r="A15" s="256">
        <v>8</v>
      </c>
      <c r="B15" s="713" t="s">
        <v>153</v>
      </c>
      <c r="C15" s="296">
        <v>4865134</v>
      </c>
      <c r="D15" s="119" t="s">
        <v>12</v>
      </c>
      <c r="E15" s="91" t="s">
        <v>325</v>
      </c>
      <c r="F15" s="303">
        <v>75</v>
      </c>
      <c r="G15" s="322">
        <v>978352</v>
      </c>
      <c r="H15" s="323">
        <v>979029</v>
      </c>
      <c r="I15" s="305">
        <f t="shared" si="0"/>
        <v>-677</v>
      </c>
      <c r="J15" s="305">
        <f t="shared" si="1"/>
        <v>-50775</v>
      </c>
      <c r="K15" s="305">
        <f t="shared" si="2"/>
        <v>-0.050775</v>
      </c>
      <c r="L15" s="322">
        <v>17383</v>
      </c>
      <c r="M15" s="323">
        <v>17415</v>
      </c>
      <c r="N15" s="305">
        <f t="shared" si="3"/>
        <v>-32</v>
      </c>
      <c r="O15" s="305">
        <f t="shared" si="4"/>
        <v>-2400</v>
      </c>
      <c r="P15" s="305">
        <f t="shared" si="5"/>
        <v>-0.0024</v>
      </c>
      <c r="Q15" s="449"/>
    </row>
    <row r="16" spans="1:17" ht="16.5" customHeight="1">
      <c r="A16" s="256">
        <v>9</v>
      </c>
      <c r="B16" s="295" t="s">
        <v>154</v>
      </c>
      <c r="C16" s="296">
        <v>4865183</v>
      </c>
      <c r="D16" s="119" t="s">
        <v>12</v>
      </c>
      <c r="E16" s="91" t="s">
        <v>325</v>
      </c>
      <c r="F16" s="303">
        <v>900</v>
      </c>
      <c r="G16" s="322">
        <v>998984</v>
      </c>
      <c r="H16" s="323">
        <v>998989</v>
      </c>
      <c r="I16" s="305">
        <f>G16-H16</f>
        <v>-5</v>
      </c>
      <c r="J16" s="305">
        <f>$F16*I16</f>
        <v>-4500</v>
      </c>
      <c r="K16" s="305">
        <f>J16/1000000</f>
        <v>-0.0045</v>
      </c>
      <c r="L16" s="322">
        <v>999876</v>
      </c>
      <c r="M16" s="323">
        <v>999849</v>
      </c>
      <c r="N16" s="305">
        <f>L16-M16</f>
        <v>27</v>
      </c>
      <c r="O16" s="305">
        <f>$F16*N16</f>
        <v>24300</v>
      </c>
      <c r="P16" s="305">
        <f>O16/1000000</f>
        <v>0.0243</v>
      </c>
      <c r="Q16" s="454"/>
    </row>
    <row r="17" spans="1:17" ht="16.5" customHeight="1">
      <c r="A17" s="256">
        <v>10</v>
      </c>
      <c r="B17" s="295" t="s">
        <v>454</v>
      </c>
      <c r="C17" s="296">
        <v>4865130</v>
      </c>
      <c r="D17" s="119" t="s">
        <v>12</v>
      </c>
      <c r="E17" s="91" t="s">
        <v>325</v>
      </c>
      <c r="F17" s="303">
        <v>100</v>
      </c>
      <c r="G17" s="322">
        <v>995781</v>
      </c>
      <c r="H17" s="323">
        <v>995774</v>
      </c>
      <c r="I17" s="305">
        <f>G17-H17</f>
        <v>7</v>
      </c>
      <c r="J17" s="305">
        <f>$F17*I17</f>
        <v>700</v>
      </c>
      <c r="K17" s="305">
        <f>J17/1000000</f>
        <v>0.0007</v>
      </c>
      <c r="L17" s="322">
        <v>265178</v>
      </c>
      <c r="M17" s="323">
        <v>265195</v>
      </c>
      <c r="N17" s="305">
        <f>L17-M17</f>
        <v>-17</v>
      </c>
      <c r="O17" s="305">
        <f>$F17*N17</f>
        <v>-1700</v>
      </c>
      <c r="P17" s="305">
        <f>O17/1000000</f>
        <v>-0.0017</v>
      </c>
      <c r="Q17" s="454"/>
    </row>
    <row r="18" spans="1:17" ht="16.5" customHeight="1">
      <c r="A18" s="256"/>
      <c r="B18" s="297" t="s">
        <v>155</v>
      </c>
      <c r="C18" s="296"/>
      <c r="D18" s="119"/>
      <c r="E18" s="119"/>
      <c r="F18" s="303"/>
      <c r="G18" s="399"/>
      <c r="H18" s="400"/>
      <c r="I18" s="305"/>
      <c r="J18" s="305"/>
      <c r="K18" s="566"/>
      <c r="L18" s="322"/>
      <c r="M18" s="323"/>
      <c r="N18" s="305"/>
      <c r="O18" s="305"/>
      <c r="P18" s="566"/>
      <c r="Q18" s="449"/>
    </row>
    <row r="19" spans="1:17" ht="16.5" customHeight="1">
      <c r="A19" s="256">
        <v>11</v>
      </c>
      <c r="B19" s="295" t="s">
        <v>15</v>
      </c>
      <c r="C19" s="296">
        <v>5128454</v>
      </c>
      <c r="D19" s="119" t="s">
        <v>12</v>
      </c>
      <c r="E19" s="91" t="s">
        <v>325</v>
      </c>
      <c r="F19" s="303">
        <v>-1000</v>
      </c>
      <c r="G19" s="322">
        <v>16168</v>
      </c>
      <c r="H19" s="323">
        <v>16168</v>
      </c>
      <c r="I19" s="305">
        <v>0</v>
      </c>
      <c r="J19" s="305">
        <v>0</v>
      </c>
      <c r="K19" s="305">
        <v>0</v>
      </c>
      <c r="L19" s="322">
        <v>988296</v>
      </c>
      <c r="M19" s="323">
        <v>988296</v>
      </c>
      <c r="N19" s="305">
        <v>0</v>
      </c>
      <c r="O19" s="305">
        <v>0</v>
      </c>
      <c r="P19" s="305">
        <v>0</v>
      </c>
      <c r="Q19" s="449"/>
    </row>
    <row r="20" spans="1:17" ht="16.5" customHeight="1">
      <c r="A20" s="256">
        <v>12</v>
      </c>
      <c r="B20" s="272" t="s">
        <v>16</v>
      </c>
      <c r="C20" s="296">
        <v>4865025</v>
      </c>
      <c r="D20" s="80" t="s">
        <v>12</v>
      </c>
      <c r="E20" s="91" t="s">
        <v>325</v>
      </c>
      <c r="F20" s="303">
        <v>-1000</v>
      </c>
      <c r="G20" s="322">
        <v>13742</v>
      </c>
      <c r="H20" s="323">
        <v>13790</v>
      </c>
      <c r="I20" s="305">
        <f>G20-H20</f>
        <v>-48</v>
      </c>
      <c r="J20" s="305">
        <f>$F20*I20</f>
        <v>48000</v>
      </c>
      <c r="K20" s="305">
        <f>J20/1000000</f>
        <v>0.048</v>
      </c>
      <c r="L20" s="322">
        <v>996511</v>
      </c>
      <c r="M20" s="323">
        <v>996566</v>
      </c>
      <c r="N20" s="305">
        <f>L20-M20</f>
        <v>-55</v>
      </c>
      <c r="O20" s="305">
        <f>$F20*N20</f>
        <v>55000</v>
      </c>
      <c r="P20" s="305">
        <f>O20/1000000</f>
        <v>0.055</v>
      </c>
      <c r="Q20" s="449"/>
    </row>
    <row r="21" spans="1:17" ht="16.5" customHeight="1">
      <c r="A21" s="256">
        <v>13</v>
      </c>
      <c r="B21" s="295" t="s">
        <v>17</v>
      </c>
      <c r="C21" s="296">
        <v>5128433</v>
      </c>
      <c r="D21" s="119" t="s">
        <v>12</v>
      </c>
      <c r="E21" s="91" t="s">
        <v>325</v>
      </c>
      <c r="F21" s="303">
        <v>-2000</v>
      </c>
      <c r="G21" s="322">
        <v>2469</v>
      </c>
      <c r="H21" s="323">
        <v>2547</v>
      </c>
      <c r="I21" s="305">
        <f>G21-H21</f>
        <v>-78</v>
      </c>
      <c r="J21" s="305">
        <f>$F21*I21</f>
        <v>156000</v>
      </c>
      <c r="K21" s="305">
        <f>J21/1000000</f>
        <v>0.156</v>
      </c>
      <c r="L21" s="322">
        <v>997071</v>
      </c>
      <c r="M21" s="323">
        <v>997207</v>
      </c>
      <c r="N21" s="305">
        <f>L21-M21</f>
        <v>-136</v>
      </c>
      <c r="O21" s="305">
        <f>$F21*N21</f>
        <v>272000</v>
      </c>
      <c r="P21" s="305">
        <f>O21/1000000</f>
        <v>0.272</v>
      </c>
      <c r="Q21" s="449"/>
    </row>
    <row r="22" spans="1:17" ht="16.5" customHeight="1">
      <c r="A22" s="256">
        <v>14</v>
      </c>
      <c r="B22" s="295" t="s">
        <v>156</v>
      </c>
      <c r="C22" s="296">
        <v>4902499</v>
      </c>
      <c r="D22" s="119" t="s">
        <v>12</v>
      </c>
      <c r="E22" s="91" t="s">
        <v>325</v>
      </c>
      <c r="F22" s="303">
        <v>-1000</v>
      </c>
      <c r="G22" s="322">
        <v>15986</v>
      </c>
      <c r="H22" s="323">
        <v>16022</v>
      </c>
      <c r="I22" s="305">
        <f>G22-H22</f>
        <v>-36</v>
      </c>
      <c r="J22" s="305">
        <f>$F22*I22</f>
        <v>36000</v>
      </c>
      <c r="K22" s="305">
        <f>J22/1000000</f>
        <v>0.036</v>
      </c>
      <c r="L22" s="322">
        <v>996327</v>
      </c>
      <c r="M22" s="323">
        <v>996364</v>
      </c>
      <c r="N22" s="305">
        <f>L22-M22</f>
        <v>-37</v>
      </c>
      <c r="O22" s="305">
        <f>$F22*N22</f>
        <v>37000</v>
      </c>
      <c r="P22" s="305">
        <f>O22/1000000</f>
        <v>0.037</v>
      </c>
      <c r="Q22" s="449"/>
    </row>
    <row r="23" spans="1:17" ht="16.5" customHeight="1">
      <c r="A23" s="256">
        <v>15</v>
      </c>
      <c r="B23" s="295" t="s">
        <v>413</v>
      </c>
      <c r="C23" s="296">
        <v>5295169</v>
      </c>
      <c r="D23" s="119" t="s">
        <v>12</v>
      </c>
      <c r="E23" s="91" t="s">
        <v>325</v>
      </c>
      <c r="F23" s="303">
        <v>-1000</v>
      </c>
      <c r="G23" s="322">
        <v>977416</v>
      </c>
      <c r="H23" s="323">
        <v>977402</v>
      </c>
      <c r="I23" s="323">
        <f>G23-H23</f>
        <v>14</v>
      </c>
      <c r="J23" s="323">
        <f>$F23*I23</f>
        <v>-14000</v>
      </c>
      <c r="K23" s="323">
        <f>J23/1000000</f>
        <v>-0.014</v>
      </c>
      <c r="L23" s="322">
        <v>990210</v>
      </c>
      <c r="M23" s="323">
        <v>990477</v>
      </c>
      <c r="N23" s="323">
        <f>L23-M23</f>
        <v>-267</v>
      </c>
      <c r="O23" s="323">
        <f>$F23*N23</f>
        <v>267000</v>
      </c>
      <c r="P23" s="323">
        <f>O23/1000000</f>
        <v>0.267</v>
      </c>
      <c r="Q23" s="449"/>
    </row>
    <row r="24" spans="1:17" ht="16.5" customHeight="1">
      <c r="A24" s="271"/>
      <c r="B24" s="295"/>
      <c r="C24" s="296"/>
      <c r="D24" s="119"/>
      <c r="E24" s="91"/>
      <c r="F24" s="303">
        <v>-1000</v>
      </c>
      <c r="G24" s="322"/>
      <c r="H24" s="323"/>
      <c r="I24" s="323"/>
      <c r="J24" s="323"/>
      <c r="K24" s="323"/>
      <c r="L24" s="322">
        <v>992183</v>
      </c>
      <c r="M24" s="323">
        <v>992346</v>
      </c>
      <c r="N24" s="323">
        <f>L24-M24</f>
        <v>-163</v>
      </c>
      <c r="O24" s="323">
        <f>$F24*N24</f>
        <v>163000</v>
      </c>
      <c r="P24" s="323">
        <f>O24/1000000</f>
        <v>0.163</v>
      </c>
      <c r="Q24" s="449"/>
    </row>
    <row r="25" spans="2:17" ht="16.5" customHeight="1">
      <c r="B25" s="297" t="s">
        <v>157</v>
      </c>
      <c r="C25" s="296"/>
      <c r="D25" s="119"/>
      <c r="E25" s="119"/>
      <c r="F25" s="303"/>
      <c r="G25" s="322"/>
      <c r="H25" s="323"/>
      <c r="I25" s="305"/>
      <c r="J25" s="305"/>
      <c r="K25" s="305"/>
      <c r="L25" s="322"/>
      <c r="M25" s="323"/>
      <c r="N25" s="305"/>
      <c r="O25" s="305"/>
      <c r="P25" s="305"/>
      <c r="Q25" s="449"/>
    </row>
    <row r="26" spans="1:17" ht="16.5" customHeight="1">
      <c r="A26" s="256">
        <v>16</v>
      </c>
      <c r="B26" s="295" t="s">
        <v>15</v>
      </c>
      <c r="C26" s="296">
        <v>5295164</v>
      </c>
      <c r="D26" s="119" t="s">
        <v>12</v>
      </c>
      <c r="E26" s="91" t="s">
        <v>325</v>
      </c>
      <c r="F26" s="303">
        <v>-1000</v>
      </c>
      <c r="G26" s="322">
        <v>88204</v>
      </c>
      <c r="H26" s="323">
        <v>87488</v>
      </c>
      <c r="I26" s="305">
        <f>G26-H26</f>
        <v>716</v>
      </c>
      <c r="J26" s="305">
        <f>$F26*I26</f>
        <v>-716000</v>
      </c>
      <c r="K26" s="305">
        <f>J26/1000000</f>
        <v>-0.716</v>
      </c>
      <c r="L26" s="322">
        <v>18975</v>
      </c>
      <c r="M26" s="323">
        <v>18975</v>
      </c>
      <c r="N26" s="305">
        <f>L26-M26</f>
        <v>0</v>
      </c>
      <c r="O26" s="305">
        <f>$F26*N26</f>
        <v>0</v>
      </c>
      <c r="P26" s="305">
        <f>O26/1000000</f>
        <v>0</v>
      </c>
      <c r="Q26" s="464"/>
    </row>
    <row r="27" spans="1:17" ht="16.5" customHeight="1">
      <c r="A27" s="256">
        <v>17</v>
      </c>
      <c r="B27" s="295" t="s">
        <v>16</v>
      </c>
      <c r="C27" s="296">
        <v>5129959</v>
      </c>
      <c r="D27" s="119" t="s">
        <v>12</v>
      </c>
      <c r="E27" s="91" t="s">
        <v>325</v>
      </c>
      <c r="F27" s="303">
        <v>-500</v>
      </c>
      <c r="G27" s="322">
        <v>71058</v>
      </c>
      <c r="H27" s="323">
        <v>70081</v>
      </c>
      <c r="I27" s="323">
        <f>G27-H27</f>
        <v>977</v>
      </c>
      <c r="J27" s="323">
        <f>$F27*I27</f>
        <v>-488500</v>
      </c>
      <c r="K27" s="323">
        <f>J27/1000000</f>
        <v>-0.4885</v>
      </c>
      <c r="L27" s="322">
        <v>35936</v>
      </c>
      <c r="M27" s="323">
        <v>35818</v>
      </c>
      <c r="N27" s="323">
        <f>L27-M27</f>
        <v>118</v>
      </c>
      <c r="O27" s="323">
        <f>$F27*N27</f>
        <v>-59000</v>
      </c>
      <c r="P27" s="323">
        <f>O27/1000000</f>
        <v>-0.059</v>
      </c>
      <c r="Q27" s="464"/>
    </row>
    <row r="28" spans="1:17" ht="16.5" customHeight="1">
      <c r="A28" s="256">
        <v>18</v>
      </c>
      <c r="B28" s="295" t="s">
        <v>17</v>
      </c>
      <c r="C28" s="296">
        <v>4864988</v>
      </c>
      <c r="D28" s="119" t="s">
        <v>12</v>
      </c>
      <c r="E28" s="91" t="s">
        <v>325</v>
      </c>
      <c r="F28" s="303">
        <v>-2000</v>
      </c>
      <c r="G28" s="322">
        <v>16546</v>
      </c>
      <c r="H28" s="323">
        <v>16239</v>
      </c>
      <c r="I28" s="305">
        <f>G28-H28</f>
        <v>307</v>
      </c>
      <c r="J28" s="305">
        <f>$F28*I28</f>
        <v>-614000</v>
      </c>
      <c r="K28" s="305">
        <f>J28/1000000</f>
        <v>-0.614</v>
      </c>
      <c r="L28" s="322">
        <v>998481</v>
      </c>
      <c r="M28" s="323">
        <v>998481</v>
      </c>
      <c r="N28" s="305">
        <f>L28-M28</f>
        <v>0</v>
      </c>
      <c r="O28" s="305">
        <f>$F28*N28</f>
        <v>0</v>
      </c>
      <c r="P28" s="305">
        <f>O28/1000000</f>
        <v>0</v>
      </c>
      <c r="Q28" s="464"/>
    </row>
    <row r="29" spans="1:17" ht="17.25" customHeight="1">
      <c r="A29" s="256">
        <v>19</v>
      </c>
      <c r="B29" s="295" t="s">
        <v>156</v>
      </c>
      <c r="C29" s="296">
        <v>5295572</v>
      </c>
      <c r="D29" s="119" t="s">
        <v>12</v>
      </c>
      <c r="E29" s="91" t="s">
        <v>325</v>
      </c>
      <c r="F29" s="303">
        <v>-1000</v>
      </c>
      <c r="G29" s="322">
        <v>7292</v>
      </c>
      <c r="H29" s="323">
        <v>7982</v>
      </c>
      <c r="I29" s="323">
        <f>G29-H29</f>
        <v>-690</v>
      </c>
      <c r="J29" s="323">
        <f>$F29*I29</f>
        <v>690000</v>
      </c>
      <c r="K29" s="323">
        <f>J29/1000000</f>
        <v>0.69</v>
      </c>
      <c r="L29" s="322">
        <v>814040</v>
      </c>
      <c r="M29" s="323">
        <v>814110</v>
      </c>
      <c r="N29" s="323">
        <f>L29-M29</f>
        <v>-70</v>
      </c>
      <c r="O29" s="323">
        <f>$F29*N29</f>
        <v>70000</v>
      </c>
      <c r="P29" s="323">
        <f>O29/1000000</f>
        <v>0.07</v>
      </c>
      <c r="Q29" s="464"/>
    </row>
    <row r="30" spans="2:17" ht="17.25" customHeight="1">
      <c r="B30" s="297" t="s">
        <v>425</v>
      </c>
      <c r="C30" s="296"/>
      <c r="D30" s="119"/>
      <c r="E30" s="91"/>
      <c r="F30" s="303"/>
      <c r="G30" s="322"/>
      <c r="H30" s="323"/>
      <c r="I30" s="323"/>
      <c r="J30" s="323"/>
      <c r="K30" s="323"/>
      <c r="L30" s="322"/>
      <c r="M30" s="323"/>
      <c r="N30" s="323"/>
      <c r="O30" s="323"/>
      <c r="P30" s="323"/>
      <c r="Q30" s="464"/>
    </row>
    <row r="31" spans="1:17" ht="17.25" customHeight="1">
      <c r="A31" s="256">
        <v>20</v>
      </c>
      <c r="B31" s="295" t="s">
        <v>15</v>
      </c>
      <c r="C31" s="296">
        <v>5128451</v>
      </c>
      <c r="D31" s="119" t="s">
        <v>12</v>
      </c>
      <c r="E31" s="91" t="s">
        <v>325</v>
      </c>
      <c r="F31" s="303">
        <v>-800</v>
      </c>
      <c r="G31" s="322">
        <v>13133</v>
      </c>
      <c r="H31" s="323">
        <v>12974</v>
      </c>
      <c r="I31" s="305">
        <f>G31-H31</f>
        <v>159</v>
      </c>
      <c r="J31" s="305">
        <f>$F31*I31</f>
        <v>-127200</v>
      </c>
      <c r="K31" s="305">
        <f>J31/1000000</f>
        <v>-0.1272</v>
      </c>
      <c r="L31" s="322">
        <v>1107</v>
      </c>
      <c r="M31" s="323">
        <v>1136</v>
      </c>
      <c r="N31" s="305">
        <f>L31-M31</f>
        <v>-29</v>
      </c>
      <c r="O31" s="305">
        <f>$F31*N31</f>
        <v>23200</v>
      </c>
      <c r="P31" s="305">
        <f>O31/1000000</f>
        <v>0.0232</v>
      </c>
      <c r="Q31" s="464"/>
    </row>
    <row r="32" spans="1:17" ht="17.25" customHeight="1">
      <c r="A32" s="256">
        <v>21</v>
      </c>
      <c r="B32" s="295" t="s">
        <v>16</v>
      </c>
      <c r="C32" s="296">
        <v>5128459</v>
      </c>
      <c r="D32" s="119" t="s">
        <v>12</v>
      </c>
      <c r="E32" s="91" t="s">
        <v>325</v>
      </c>
      <c r="F32" s="303">
        <v>-800</v>
      </c>
      <c r="G32" s="322">
        <v>60383</v>
      </c>
      <c r="H32" s="323">
        <v>60184</v>
      </c>
      <c r="I32" s="305">
        <f>G32-H32</f>
        <v>199</v>
      </c>
      <c r="J32" s="305">
        <f>$F32*I32</f>
        <v>-159200</v>
      </c>
      <c r="K32" s="305">
        <f>J32/1000000</f>
        <v>-0.1592</v>
      </c>
      <c r="L32" s="322">
        <v>998205</v>
      </c>
      <c r="M32" s="323">
        <v>998227</v>
      </c>
      <c r="N32" s="305">
        <f>L32-M32</f>
        <v>-22</v>
      </c>
      <c r="O32" s="305">
        <f>$F32*N32</f>
        <v>17600</v>
      </c>
      <c r="P32" s="305">
        <f>O32/1000000</f>
        <v>0.0176</v>
      </c>
      <c r="Q32" s="464"/>
    </row>
    <row r="33" spans="1:17" ht="17.25" customHeight="1">
      <c r="A33" s="256"/>
      <c r="B33" s="270" t="s">
        <v>158</v>
      </c>
      <c r="C33" s="296"/>
      <c r="D33" s="80"/>
      <c r="E33" s="80"/>
      <c r="F33" s="303"/>
      <c r="G33" s="322"/>
      <c r="H33" s="323"/>
      <c r="I33" s="305"/>
      <c r="J33" s="305"/>
      <c r="K33" s="305"/>
      <c r="L33" s="322"/>
      <c r="M33" s="323"/>
      <c r="N33" s="305"/>
      <c r="O33" s="305"/>
      <c r="P33" s="305"/>
      <c r="Q33" s="449"/>
    </row>
    <row r="34" spans="1:17" ht="18.75" customHeight="1">
      <c r="A34" s="256">
        <v>22</v>
      </c>
      <c r="B34" s="295" t="s">
        <v>15</v>
      </c>
      <c r="C34" s="296">
        <v>5295151</v>
      </c>
      <c r="D34" s="119" t="s">
        <v>12</v>
      </c>
      <c r="E34" s="91" t="s">
        <v>325</v>
      </c>
      <c r="F34" s="303">
        <v>-1000</v>
      </c>
      <c r="G34" s="322">
        <v>993519</v>
      </c>
      <c r="H34" s="323">
        <v>995556</v>
      </c>
      <c r="I34" s="305">
        <f aca="true" t="shared" si="6" ref="I34:I47">G34-H34</f>
        <v>-2037</v>
      </c>
      <c r="J34" s="305">
        <f aca="true" t="shared" si="7" ref="J34:J47">$F34*I34</f>
        <v>2037000</v>
      </c>
      <c r="K34" s="305">
        <f aca="true" t="shared" si="8" ref="K34:K47">J34/1000000</f>
        <v>2.037</v>
      </c>
      <c r="L34" s="322">
        <v>961069</v>
      </c>
      <c r="M34" s="323">
        <v>961073</v>
      </c>
      <c r="N34" s="305">
        <f aca="true" t="shared" si="9" ref="N34:N47">L34-M34</f>
        <v>-4</v>
      </c>
      <c r="O34" s="305">
        <f aca="true" t="shared" si="10" ref="O34:O47">$F34*N34</f>
        <v>4000</v>
      </c>
      <c r="P34" s="305">
        <f aca="true" t="shared" si="11" ref="P34:P47">O34/1000000</f>
        <v>0.004</v>
      </c>
      <c r="Q34" s="459"/>
    </row>
    <row r="35" spans="1:17" ht="17.25" customHeight="1">
      <c r="A35" s="256">
        <v>23</v>
      </c>
      <c r="B35" s="295" t="s">
        <v>16</v>
      </c>
      <c r="C35" s="296">
        <v>4865036</v>
      </c>
      <c r="D35" s="119" t="s">
        <v>12</v>
      </c>
      <c r="E35" s="91" t="s">
        <v>325</v>
      </c>
      <c r="F35" s="303">
        <v>-2000</v>
      </c>
      <c r="G35" s="322">
        <v>980773</v>
      </c>
      <c r="H35" s="323">
        <v>983207</v>
      </c>
      <c r="I35" s="305">
        <f>G35-H35</f>
        <v>-2434</v>
      </c>
      <c r="J35" s="305">
        <f>$F35*I35</f>
        <v>4868000</v>
      </c>
      <c r="K35" s="305">
        <f>J35/1000000</f>
        <v>4.868</v>
      </c>
      <c r="L35" s="322">
        <v>992269</v>
      </c>
      <c r="M35" s="323">
        <v>992282</v>
      </c>
      <c r="N35" s="305">
        <f>L35-M35</f>
        <v>-13</v>
      </c>
      <c r="O35" s="305">
        <f>$F35*N35</f>
        <v>26000</v>
      </c>
      <c r="P35" s="305">
        <f>O35/1000000</f>
        <v>0.026</v>
      </c>
      <c r="Q35" s="464"/>
    </row>
    <row r="36" spans="1:17" ht="15.75" customHeight="1">
      <c r="A36" s="256">
        <v>24</v>
      </c>
      <c r="B36" s="295" t="s">
        <v>17</v>
      </c>
      <c r="C36" s="296">
        <v>5295147</v>
      </c>
      <c r="D36" s="119" t="s">
        <v>12</v>
      </c>
      <c r="E36" s="91" t="s">
        <v>325</v>
      </c>
      <c r="F36" s="303">
        <v>-2000</v>
      </c>
      <c r="G36" s="322">
        <v>937161</v>
      </c>
      <c r="H36" s="323">
        <v>938050</v>
      </c>
      <c r="I36" s="305">
        <f t="shared" si="6"/>
        <v>-889</v>
      </c>
      <c r="J36" s="305">
        <f t="shared" si="7"/>
        <v>1778000</v>
      </c>
      <c r="K36" s="305">
        <f t="shared" si="8"/>
        <v>1.778</v>
      </c>
      <c r="L36" s="322">
        <v>983829</v>
      </c>
      <c r="M36" s="323">
        <v>983832</v>
      </c>
      <c r="N36" s="305">
        <f t="shared" si="9"/>
        <v>-3</v>
      </c>
      <c r="O36" s="305">
        <f t="shared" si="10"/>
        <v>6000</v>
      </c>
      <c r="P36" s="305">
        <f t="shared" si="11"/>
        <v>0.006</v>
      </c>
      <c r="Q36" s="464"/>
    </row>
    <row r="37" spans="1:17" ht="15.75" customHeight="1">
      <c r="A37" s="256"/>
      <c r="B37" s="295"/>
      <c r="C37" s="296"/>
      <c r="D37" s="119"/>
      <c r="E37" s="91"/>
      <c r="F37" s="303">
        <v>-2000</v>
      </c>
      <c r="G37" s="322">
        <v>938330</v>
      </c>
      <c r="H37" s="323">
        <v>939180</v>
      </c>
      <c r="I37" s="305">
        <f t="shared" si="6"/>
        <v>-850</v>
      </c>
      <c r="J37" s="305">
        <f t="shared" si="7"/>
        <v>1700000</v>
      </c>
      <c r="K37" s="305">
        <f t="shared" si="8"/>
        <v>1.7</v>
      </c>
      <c r="L37" s="322"/>
      <c r="M37" s="323"/>
      <c r="N37" s="305"/>
      <c r="O37" s="305"/>
      <c r="P37" s="305"/>
      <c r="Q37" s="464"/>
    </row>
    <row r="38" spans="1:17" ht="15.75" customHeight="1">
      <c r="A38" s="256">
        <v>25</v>
      </c>
      <c r="B38" s="272" t="s">
        <v>156</v>
      </c>
      <c r="C38" s="296">
        <v>4865001</v>
      </c>
      <c r="D38" s="80" t="s">
        <v>12</v>
      </c>
      <c r="E38" s="91" t="s">
        <v>325</v>
      </c>
      <c r="F38" s="303">
        <v>-1000</v>
      </c>
      <c r="G38" s="322">
        <v>10469</v>
      </c>
      <c r="H38" s="323">
        <v>10188</v>
      </c>
      <c r="I38" s="305">
        <f t="shared" si="6"/>
        <v>281</v>
      </c>
      <c r="J38" s="305">
        <f t="shared" si="7"/>
        <v>-281000</v>
      </c>
      <c r="K38" s="305">
        <f t="shared" si="8"/>
        <v>-0.281</v>
      </c>
      <c r="L38" s="322">
        <v>997192</v>
      </c>
      <c r="M38" s="323">
        <v>997224</v>
      </c>
      <c r="N38" s="305">
        <f t="shared" si="9"/>
        <v>-32</v>
      </c>
      <c r="O38" s="305">
        <f t="shared" si="10"/>
        <v>32000</v>
      </c>
      <c r="P38" s="305">
        <f t="shared" si="11"/>
        <v>0.032</v>
      </c>
      <c r="Q38" s="727"/>
    </row>
    <row r="39" spans="2:17" ht="15.75" customHeight="1">
      <c r="B39" s="270" t="s">
        <v>444</v>
      </c>
      <c r="C39" s="296"/>
      <c r="D39" s="80"/>
      <c r="E39" s="91"/>
      <c r="F39" s="303"/>
      <c r="G39" s="322"/>
      <c r="H39" s="323"/>
      <c r="I39" s="305"/>
      <c r="J39" s="305"/>
      <c r="K39" s="305"/>
      <c r="L39" s="322"/>
      <c r="M39" s="323"/>
      <c r="N39" s="305"/>
      <c r="O39" s="305"/>
      <c r="P39" s="305"/>
      <c r="Q39" s="727"/>
    </row>
    <row r="40" spans="1:17" ht="15.75" customHeight="1">
      <c r="A40" s="256">
        <v>26</v>
      </c>
      <c r="B40" s="272" t="s">
        <v>445</v>
      </c>
      <c r="C40" s="296">
        <v>5295131</v>
      </c>
      <c r="D40" s="80" t="s">
        <v>12</v>
      </c>
      <c r="E40" s="91" t="s">
        <v>325</v>
      </c>
      <c r="F40" s="303">
        <v>-1000</v>
      </c>
      <c r="G40" s="322">
        <v>4940</v>
      </c>
      <c r="H40" s="323">
        <v>4868</v>
      </c>
      <c r="I40" s="305">
        <f t="shared" si="6"/>
        <v>72</v>
      </c>
      <c r="J40" s="305">
        <f t="shared" si="7"/>
        <v>-72000</v>
      </c>
      <c r="K40" s="305">
        <f t="shared" si="8"/>
        <v>-0.072</v>
      </c>
      <c r="L40" s="322">
        <v>53</v>
      </c>
      <c r="M40" s="323">
        <v>53</v>
      </c>
      <c r="N40" s="305">
        <f t="shared" si="9"/>
        <v>0</v>
      </c>
      <c r="O40" s="305">
        <f t="shared" si="10"/>
        <v>0</v>
      </c>
      <c r="P40" s="305">
        <f t="shared" si="11"/>
        <v>0</v>
      </c>
      <c r="Q40" s="727"/>
    </row>
    <row r="41" spans="1:17" ht="15.75" customHeight="1">
      <c r="A41" s="256">
        <v>27</v>
      </c>
      <c r="B41" s="272" t="s">
        <v>446</v>
      </c>
      <c r="C41" s="296">
        <v>5295139</v>
      </c>
      <c r="D41" s="80" t="s">
        <v>12</v>
      </c>
      <c r="E41" s="91" t="s">
        <v>325</v>
      </c>
      <c r="F41" s="303">
        <v>-1000</v>
      </c>
      <c r="G41" s="322">
        <v>981657</v>
      </c>
      <c r="H41" s="323">
        <v>981899</v>
      </c>
      <c r="I41" s="305">
        <f t="shared" si="6"/>
        <v>-242</v>
      </c>
      <c r="J41" s="305">
        <f t="shared" si="7"/>
        <v>242000</v>
      </c>
      <c r="K41" s="305">
        <f t="shared" si="8"/>
        <v>0.242</v>
      </c>
      <c r="L41" s="322">
        <v>10</v>
      </c>
      <c r="M41" s="323">
        <v>21</v>
      </c>
      <c r="N41" s="305">
        <f t="shared" si="9"/>
        <v>-11</v>
      </c>
      <c r="O41" s="305">
        <f t="shared" si="10"/>
        <v>11000</v>
      </c>
      <c r="P41" s="305">
        <f t="shared" si="11"/>
        <v>0.011</v>
      </c>
      <c r="Q41" s="727"/>
    </row>
    <row r="42" spans="1:17" ht="15.75" customHeight="1">
      <c r="A42" s="256"/>
      <c r="B42" s="272"/>
      <c r="C42" s="296"/>
      <c r="D42" s="80"/>
      <c r="E42" s="91"/>
      <c r="F42" s="303">
        <v>-1000</v>
      </c>
      <c r="G42" s="322">
        <v>997648</v>
      </c>
      <c r="H42" s="323">
        <v>997680</v>
      </c>
      <c r="I42" s="305">
        <f t="shared" si="6"/>
        <v>-32</v>
      </c>
      <c r="J42" s="305">
        <f t="shared" si="7"/>
        <v>32000</v>
      </c>
      <c r="K42" s="305">
        <f t="shared" si="8"/>
        <v>0.032</v>
      </c>
      <c r="L42" s="322"/>
      <c r="M42" s="323"/>
      <c r="N42" s="305"/>
      <c r="O42" s="305"/>
      <c r="P42" s="305"/>
      <c r="Q42" s="727"/>
    </row>
    <row r="43" spans="1:17" ht="15.75" customHeight="1">
      <c r="A43" s="256"/>
      <c r="B43" s="272"/>
      <c r="C43" s="296"/>
      <c r="D43" s="80"/>
      <c r="E43" s="91"/>
      <c r="F43" s="303">
        <v>-1000</v>
      </c>
      <c r="G43" s="322">
        <v>1237</v>
      </c>
      <c r="H43" s="323">
        <v>1287</v>
      </c>
      <c r="I43" s="305">
        <f t="shared" si="6"/>
        <v>-50</v>
      </c>
      <c r="J43" s="305">
        <f t="shared" si="7"/>
        <v>50000</v>
      </c>
      <c r="K43" s="305">
        <f t="shared" si="8"/>
        <v>0.05</v>
      </c>
      <c r="L43" s="322"/>
      <c r="M43" s="323"/>
      <c r="N43" s="305"/>
      <c r="O43" s="305"/>
      <c r="P43" s="305"/>
      <c r="Q43" s="727"/>
    </row>
    <row r="44" spans="1:17" ht="15.75" customHeight="1">
      <c r="A44" s="256">
        <v>28</v>
      </c>
      <c r="B44" s="272" t="s">
        <v>447</v>
      </c>
      <c r="C44" s="296">
        <v>5295173</v>
      </c>
      <c r="D44" s="80" t="s">
        <v>12</v>
      </c>
      <c r="E44" s="91" t="s">
        <v>325</v>
      </c>
      <c r="F44" s="303">
        <v>-1000</v>
      </c>
      <c r="G44" s="322">
        <v>160745</v>
      </c>
      <c r="H44" s="323">
        <v>160716</v>
      </c>
      <c r="I44" s="305">
        <f t="shared" si="6"/>
        <v>29</v>
      </c>
      <c r="J44" s="305">
        <f t="shared" si="7"/>
        <v>-29000</v>
      </c>
      <c r="K44" s="305">
        <f t="shared" si="8"/>
        <v>-0.029</v>
      </c>
      <c r="L44" s="322">
        <v>42390</v>
      </c>
      <c r="M44" s="323">
        <v>42145</v>
      </c>
      <c r="N44" s="305">
        <f t="shared" si="9"/>
        <v>245</v>
      </c>
      <c r="O44" s="305">
        <f t="shared" si="10"/>
        <v>-245000</v>
      </c>
      <c r="P44" s="305">
        <f t="shared" si="11"/>
        <v>-0.245</v>
      </c>
      <c r="Q44" s="727"/>
    </row>
    <row r="45" spans="1:17" ht="15.75" customHeight="1">
      <c r="A45" s="256"/>
      <c r="B45" s="272"/>
      <c r="C45" s="296"/>
      <c r="D45" s="80"/>
      <c r="E45" s="91"/>
      <c r="F45" s="303">
        <v>-1000</v>
      </c>
      <c r="G45" s="322"/>
      <c r="H45" s="323"/>
      <c r="I45" s="305"/>
      <c r="J45" s="305"/>
      <c r="K45" s="305"/>
      <c r="L45" s="322">
        <v>41951</v>
      </c>
      <c r="M45" s="323">
        <v>41844</v>
      </c>
      <c r="N45" s="305">
        <f>L45-M45</f>
        <v>107</v>
      </c>
      <c r="O45" s="305">
        <f>$F45*N45</f>
        <v>-107000</v>
      </c>
      <c r="P45" s="305">
        <f>O45/1000000</f>
        <v>-0.107</v>
      </c>
      <c r="Q45" s="727"/>
    </row>
    <row r="46" spans="1:17" ht="15.75" customHeight="1">
      <c r="A46" s="256"/>
      <c r="B46" s="272"/>
      <c r="C46" s="296"/>
      <c r="D46" s="80"/>
      <c r="E46" s="91"/>
      <c r="F46" s="303">
        <v>-1000</v>
      </c>
      <c r="G46" s="322"/>
      <c r="H46" s="323"/>
      <c r="I46" s="305"/>
      <c r="J46" s="305"/>
      <c r="K46" s="305"/>
      <c r="L46" s="322">
        <v>14261</v>
      </c>
      <c r="M46" s="323">
        <v>14208</v>
      </c>
      <c r="N46" s="305">
        <f>L46-M46</f>
        <v>53</v>
      </c>
      <c r="O46" s="305">
        <f>$F46*N46</f>
        <v>-53000</v>
      </c>
      <c r="P46" s="305">
        <f>O46/1000000</f>
        <v>-0.053</v>
      </c>
      <c r="Q46" s="727"/>
    </row>
    <row r="47" spans="1:17" ht="15.75" customHeight="1">
      <c r="A47" s="256">
        <v>29</v>
      </c>
      <c r="B47" s="272" t="s">
        <v>448</v>
      </c>
      <c r="C47" s="296">
        <v>4902501</v>
      </c>
      <c r="D47" s="80" t="s">
        <v>12</v>
      </c>
      <c r="E47" s="91" t="s">
        <v>325</v>
      </c>
      <c r="F47" s="303">
        <v>-3333.33</v>
      </c>
      <c r="G47" s="322">
        <v>2656</v>
      </c>
      <c r="H47" s="323">
        <v>2656</v>
      </c>
      <c r="I47" s="305">
        <f t="shared" si="6"/>
        <v>0</v>
      </c>
      <c r="J47" s="305">
        <f t="shared" si="7"/>
        <v>0</v>
      </c>
      <c r="K47" s="305">
        <f t="shared" si="8"/>
        <v>0</v>
      </c>
      <c r="L47" s="322">
        <v>36</v>
      </c>
      <c r="M47" s="323">
        <v>36</v>
      </c>
      <c r="N47" s="305">
        <f t="shared" si="9"/>
        <v>0</v>
      </c>
      <c r="O47" s="305">
        <f t="shared" si="10"/>
        <v>0</v>
      </c>
      <c r="P47" s="305">
        <f t="shared" si="11"/>
        <v>0</v>
      </c>
      <c r="Q47" s="727"/>
    </row>
    <row r="48" spans="1:17" ht="17.25" customHeight="1">
      <c r="A48" s="256"/>
      <c r="B48" s="297" t="s">
        <v>159</v>
      </c>
      <c r="C48" s="296"/>
      <c r="D48" s="119"/>
      <c r="E48" s="119"/>
      <c r="F48" s="303"/>
      <c r="G48" s="322"/>
      <c r="H48" s="323"/>
      <c r="I48" s="305"/>
      <c r="J48" s="305"/>
      <c r="K48" s="305"/>
      <c r="L48" s="322"/>
      <c r="M48" s="323"/>
      <c r="N48" s="305"/>
      <c r="O48" s="305"/>
      <c r="P48" s="305"/>
      <c r="Q48" s="449"/>
    </row>
    <row r="49" spans="2:17" ht="19.5" customHeight="1">
      <c r="B49" s="297" t="s">
        <v>38</v>
      </c>
      <c r="C49" s="296"/>
      <c r="D49" s="119"/>
      <c r="E49" s="119"/>
      <c r="F49" s="303"/>
      <c r="G49" s="322"/>
      <c r="H49" s="323"/>
      <c r="I49" s="305"/>
      <c r="J49" s="305"/>
      <c r="K49" s="305"/>
      <c r="L49" s="322"/>
      <c r="M49" s="323"/>
      <c r="N49" s="305"/>
      <c r="O49" s="305"/>
      <c r="P49" s="305"/>
      <c r="Q49" s="449"/>
    </row>
    <row r="50" spans="1:17" ht="22.5" customHeight="1">
      <c r="A50" s="256">
        <v>30</v>
      </c>
      <c r="B50" s="295" t="s">
        <v>160</v>
      </c>
      <c r="C50" s="296">
        <v>4864787</v>
      </c>
      <c r="D50" s="119" t="s">
        <v>12</v>
      </c>
      <c r="E50" s="91" t="s">
        <v>325</v>
      </c>
      <c r="F50" s="303">
        <v>800</v>
      </c>
      <c r="G50" s="322">
        <v>328</v>
      </c>
      <c r="H50" s="323">
        <v>267</v>
      </c>
      <c r="I50" s="305">
        <f>G50-H50</f>
        <v>61</v>
      </c>
      <c r="J50" s="305">
        <f>$F50*I50</f>
        <v>48800</v>
      </c>
      <c r="K50" s="305">
        <f>J50/1000000</f>
        <v>0.0488</v>
      </c>
      <c r="L50" s="322">
        <v>627</v>
      </c>
      <c r="M50" s="323">
        <v>547</v>
      </c>
      <c r="N50" s="305">
        <f>L50-M50</f>
        <v>80</v>
      </c>
      <c r="O50" s="305">
        <f>$F50*N50</f>
        <v>64000</v>
      </c>
      <c r="P50" s="305">
        <f>O50/1000000</f>
        <v>0.064</v>
      </c>
      <c r="Q50" s="449"/>
    </row>
    <row r="51" spans="1:17" ht="15.75" customHeight="1">
      <c r="A51" s="256"/>
      <c r="B51" s="270" t="s">
        <v>161</v>
      </c>
      <c r="C51" s="296"/>
      <c r="D51" s="80"/>
      <c r="E51" s="80"/>
      <c r="F51" s="303"/>
      <c r="G51" s="322"/>
      <c r="H51" s="323"/>
      <c r="I51" s="305"/>
      <c r="J51" s="305"/>
      <c r="K51" s="305"/>
      <c r="L51" s="322"/>
      <c r="M51" s="323"/>
      <c r="N51" s="305"/>
      <c r="O51" s="305"/>
      <c r="P51" s="305"/>
      <c r="Q51" s="449"/>
    </row>
    <row r="52" spans="1:17" ht="15.75" customHeight="1">
      <c r="A52" s="256">
        <v>31</v>
      </c>
      <c r="B52" s="272" t="s">
        <v>15</v>
      </c>
      <c r="C52" s="296">
        <v>5269210</v>
      </c>
      <c r="D52" s="80" t="s">
        <v>12</v>
      </c>
      <c r="E52" s="91" t="s">
        <v>325</v>
      </c>
      <c r="F52" s="303">
        <v>-1000</v>
      </c>
      <c r="G52" s="322">
        <v>959317</v>
      </c>
      <c r="H52" s="323">
        <v>959834</v>
      </c>
      <c r="I52" s="305">
        <f>G52-H52</f>
        <v>-517</v>
      </c>
      <c r="J52" s="305">
        <f>$F52*I52</f>
        <v>517000</v>
      </c>
      <c r="K52" s="305">
        <f>J52/1000000</f>
        <v>0.517</v>
      </c>
      <c r="L52" s="322">
        <v>965553</v>
      </c>
      <c r="M52" s="323">
        <v>965846</v>
      </c>
      <c r="N52" s="305">
        <f>L52-M52</f>
        <v>-293</v>
      </c>
      <c r="O52" s="305">
        <f>$F52*N52</f>
        <v>293000</v>
      </c>
      <c r="P52" s="305">
        <f>O52/1000000</f>
        <v>0.293</v>
      </c>
      <c r="Q52" s="449"/>
    </row>
    <row r="53" spans="1:17" ht="15.75" customHeight="1">
      <c r="A53" s="256">
        <v>32</v>
      </c>
      <c r="B53" s="295" t="s">
        <v>16</v>
      </c>
      <c r="C53" s="296">
        <v>5269211</v>
      </c>
      <c r="D53" s="119" t="s">
        <v>12</v>
      </c>
      <c r="E53" s="91" t="s">
        <v>325</v>
      </c>
      <c r="F53" s="303">
        <v>-1000</v>
      </c>
      <c r="G53" s="322">
        <v>983809</v>
      </c>
      <c r="H53" s="323">
        <v>984236</v>
      </c>
      <c r="I53" s="305">
        <f>G53-H53</f>
        <v>-427</v>
      </c>
      <c r="J53" s="305">
        <f>$F53*I53</f>
        <v>427000</v>
      </c>
      <c r="K53" s="305">
        <f>J53/1000000</f>
        <v>0.427</v>
      </c>
      <c r="L53" s="322">
        <v>984014</v>
      </c>
      <c r="M53" s="323">
        <v>984081</v>
      </c>
      <c r="N53" s="305">
        <f>L53-M53</f>
        <v>-67</v>
      </c>
      <c r="O53" s="305">
        <f>$F53*N53</f>
        <v>67000</v>
      </c>
      <c r="P53" s="305">
        <f>O53/1000000</f>
        <v>0.067</v>
      </c>
      <c r="Q53" s="674"/>
    </row>
    <row r="54" spans="1:17" ht="15.75" customHeight="1">
      <c r="A54" s="256">
        <v>33</v>
      </c>
      <c r="B54" s="295" t="s">
        <v>17</v>
      </c>
      <c r="C54" s="296">
        <v>5269209</v>
      </c>
      <c r="D54" s="119" t="s">
        <v>12</v>
      </c>
      <c r="E54" s="91" t="s">
        <v>325</v>
      </c>
      <c r="F54" s="303">
        <v>-1000</v>
      </c>
      <c r="G54" s="322">
        <v>50655</v>
      </c>
      <c r="H54" s="323">
        <v>50584</v>
      </c>
      <c r="I54" s="305">
        <f>G54-H54</f>
        <v>71</v>
      </c>
      <c r="J54" s="305">
        <f>$F54*I54</f>
        <v>-71000</v>
      </c>
      <c r="K54" s="305">
        <f>J54/1000000</f>
        <v>-0.071</v>
      </c>
      <c r="L54" s="322">
        <v>985569</v>
      </c>
      <c r="M54" s="323">
        <v>985552</v>
      </c>
      <c r="N54" s="305">
        <f>L54-M54</f>
        <v>17</v>
      </c>
      <c r="O54" s="305">
        <f>$F54*N54</f>
        <v>-17000</v>
      </c>
      <c r="P54" s="305">
        <f>O54/1000000</f>
        <v>-0.017</v>
      </c>
      <c r="Q54" s="674"/>
    </row>
    <row r="55" spans="1:17" ht="15.75" customHeight="1">
      <c r="A55" s="271"/>
      <c r="B55" s="295"/>
      <c r="C55" s="296"/>
      <c r="D55" s="119"/>
      <c r="E55" s="91"/>
      <c r="F55" s="303"/>
      <c r="G55" s="322"/>
      <c r="H55" s="323"/>
      <c r="I55" s="305"/>
      <c r="J55" s="305"/>
      <c r="K55" s="305"/>
      <c r="L55" s="322"/>
      <c r="M55" s="323"/>
      <c r="N55" s="305"/>
      <c r="O55" s="305"/>
      <c r="P55" s="305"/>
      <c r="Q55" s="674"/>
    </row>
    <row r="56" spans="2:17" ht="22.5" customHeight="1">
      <c r="B56" s="270" t="s">
        <v>453</v>
      </c>
      <c r="C56" s="296"/>
      <c r="D56" s="119"/>
      <c r="E56" s="91"/>
      <c r="F56" s="303"/>
      <c r="G56" s="322"/>
      <c r="H56" s="323"/>
      <c r="I56" s="305"/>
      <c r="J56" s="305"/>
      <c r="K56" s="305"/>
      <c r="L56" s="322"/>
      <c r="M56" s="323"/>
      <c r="N56" s="305"/>
      <c r="O56" s="305"/>
      <c r="P56" s="305"/>
      <c r="Q56" s="674"/>
    </row>
    <row r="57" spans="1:17" ht="22.5" customHeight="1">
      <c r="A57" s="256">
        <v>34</v>
      </c>
      <c r="B57" s="272" t="s">
        <v>447</v>
      </c>
      <c r="C57" s="296">
        <v>5128460</v>
      </c>
      <c r="D57" s="80" t="s">
        <v>12</v>
      </c>
      <c r="E57" s="91" t="s">
        <v>325</v>
      </c>
      <c r="F57" s="303">
        <v>-800</v>
      </c>
      <c r="G57" s="322">
        <v>17716</v>
      </c>
      <c r="H57" s="323">
        <v>17703</v>
      </c>
      <c r="I57" s="305">
        <f>G57-H57</f>
        <v>13</v>
      </c>
      <c r="J57" s="305">
        <f>$F57*I57</f>
        <v>-10400</v>
      </c>
      <c r="K57" s="305">
        <f>J57/1000000</f>
        <v>-0.0104</v>
      </c>
      <c r="L57" s="322">
        <v>999028</v>
      </c>
      <c r="M57" s="323">
        <v>999088</v>
      </c>
      <c r="N57" s="305">
        <f>L57-M57</f>
        <v>-60</v>
      </c>
      <c r="O57" s="305">
        <f>$F57*N57</f>
        <v>48000</v>
      </c>
      <c r="P57" s="305">
        <f>O57/1000000</f>
        <v>0.048</v>
      </c>
      <c r="Q57" s="674"/>
    </row>
    <row r="58" spans="1:17" ht="22.5" customHeight="1">
      <c r="A58" s="256">
        <v>35</v>
      </c>
      <c r="B58" s="272" t="s">
        <v>448</v>
      </c>
      <c r="C58" s="296">
        <v>5295149</v>
      </c>
      <c r="D58" s="80" t="s">
        <v>12</v>
      </c>
      <c r="E58" s="91" t="s">
        <v>325</v>
      </c>
      <c r="F58" s="303">
        <v>-1600</v>
      </c>
      <c r="G58" s="322">
        <v>36128</v>
      </c>
      <c r="H58" s="323">
        <v>36122</v>
      </c>
      <c r="I58" s="305">
        <f>G58-H58</f>
        <v>6</v>
      </c>
      <c r="J58" s="305">
        <f>$F58*I58</f>
        <v>-9600</v>
      </c>
      <c r="K58" s="305">
        <f>J58/1000000</f>
        <v>-0.0096</v>
      </c>
      <c r="L58" s="322">
        <v>999872</v>
      </c>
      <c r="M58" s="323">
        <v>999905</v>
      </c>
      <c r="N58" s="305">
        <f>L58-M58</f>
        <v>-33</v>
      </c>
      <c r="O58" s="305">
        <f>$F58*N58</f>
        <v>52800</v>
      </c>
      <c r="P58" s="305">
        <f>O58/1000000</f>
        <v>0.0528</v>
      </c>
      <c r="Q58" s="674"/>
    </row>
    <row r="59" spans="2:17" ht="18.75" customHeight="1">
      <c r="B59" s="297" t="s">
        <v>162</v>
      </c>
      <c r="C59" s="296"/>
      <c r="D59" s="119"/>
      <c r="E59" s="119"/>
      <c r="F59" s="301"/>
      <c r="G59" s="322"/>
      <c r="H59" s="323"/>
      <c r="I59" s="305"/>
      <c r="J59" s="305"/>
      <c r="K59" s="305"/>
      <c r="L59" s="322"/>
      <c r="M59" s="323"/>
      <c r="N59" s="305"/>
      <c r="O59" s="305"/>
      <c r="P59" s="305"/>
      <c r="Q59" s="449"/>
    </row>
    <row r="60" spans="1:17" ht="22.5" customHeight="1">
      <c r="A60" s="256">
        <v>36</v>
      </c>
      <c r="B60" s="295" t="s">
        <v>402</v>
      </c>
      <c r="C60" s="296">
        <v>4865010</v>
      </c>
      <c r="D60" s="119" t="s">
        <v>12</v>
      </c>
      <c r="E60" s="91" t="s">
        <v>325</v>
      </c>
      <c r="F60" s="303">
        <v>-2000</v>
      </c>
      <c r="G60" s="322">
        <v>996678</v>
      </c>
      <c r="H60" s="323">
        <v>996678</v>
      </c>
      <c r="I60" s="305">
        <f>G60-H60</f>
        <v>0</v>
      </c>
      <c r="J60" s="305">
        <f>$F60*I60</f>
        <v>0</v>
      </c>
      <c r="K60" s="305">
        <f>J60/1000000</f>
        <v>0</v>
      </c>
      <c r="L60" s="322">
        <v>984834</v>
      </c>
      <c r="M60" s="323">
        <v>985049</v>
      </c>
      <c r="N60" s="305">
        <f>L60-M60</f>
        <v>-215</v>
      </c>
      <c r="O60" s="305">
        <f>$F60*N60</f>
        <v>430000</v>
      </c>
      <c r="P60" s="305">
        <f>O60/1000000</f>
        <v>0.43</v>
      </c>
      <c r="Q60" s="449"/>
    </row>
    <row r="61" spans="1:17" ht="22.5" customHeight="1">
      <c r="A61" s="256">
        <v>37</v>
      </c>
      <c r="B61" s="295" t="s">
        <v>403</v>
      </c>
      <c r="C61" s="296">
        <v>5128458</v>
      </c>
      <c r="D61" s="119" t="s">
        <v>12</v>
      </c>
      <c r="E61" s="91" t="s">
        <v>325</v>
      </c>
      <c r="F61" s="303">
        <v>-500</v>
      </c>
      <c r="G61" s="322">
        <v>5993</v>
      </c>
      <c r="H61" s="323">
        <v>5993</v>
      </c>
      <c r="I61" s="305">
        <f>G61-H61</f>
        <v>0</v>
      </c>
      <c r="J61" s="305">
        <f>$F61*I61</f>
        <v>0</v>
      </c>
      <c r="K61" s="305">
        <f>J61/1000000</f>
        <v>0</v>
      </c>
      <c r="L61" s="322">
        <v>990783</v>
      </c>
      <c r="M61" s="323">
        <v>991264</v>
      </c>
      <c r="N61" s="305">
        <f>L61-M61</f>
        <v>-481</v>
      </c>
      <c r="O61" s="305">
        <f>$F61*N61</f>
        <v>240500</v>
      </c>
      <c r="P61" s="305">
        <f>O61/1000000</f>
        <v>0.2405</v>
      </c>
      <c r="Q61" s="449"/>
    </row>
    <row r="62" spans="1:17" ht="22.5" customHeight="1">
      <c r="A62" s="271">
        <v>38</v>
      </c>
      <c r="B62" s="272" t="s">
        <v>404</v>
      </c>
      <c r="C62" s="296">
        <v>4864933</v>
      </c>
      <c r="D62" s="80" t="s">
        <v>12</v>
      </c>
      <c r="E62" s="91" t="s">
        <v>325</v>
      </c>
      <c r="F62" s="303">
        <v>-1000</v>
      </c>
      <c r="G62" s="322">
        <v>21449</v>
      </c>
      <c r="H62" s="323">
        <v>21447</v>
      </c>
      <c r="I62" s="305">
        <f>G62-H62</f>
        <v>2</v>
      </c>
      <c r="J62" s="305">
        <f>$F62*I62</f>
        <v>-2000</v>
      </c>
      <c r="K62" s="305">
        <f>J62/1000000</f>
        <v>-0.002</v>
      </c>
      <c r="L62" s="322">
        <v>32190</v>
      </c>
      <c r="M62" s="323">
        <v>32450</v>
      </c>
      <c r="N62" s="305">
        <f>L62-M62</f>
        <v>-260</v>
      </c>
      <c r="O62" s="305">
        <f>$F62*N62</f>
        <v>260000</v>
      </c>
      <c r="P62" s="305">
        <f>O62/1000000</f>
        <v>0.26</v>
      </c>
      <c r="Q62" s="449"/>
    </row>
    <row r="63" spans="1:17" ht="22.5" customHeight="1">
      <c r="A63" s="271">
        <v>39</v>
      </c>
      <c r="B63" s="295" t="s">
        <v>405</v>
      </c>
      <c r="C63" s="296">
        <v>4864904</v>
      </c>
      <c r="D63" s="119" t="s">
        <v>12</v>
      </c>
      <c r="E63" s="91" t="s">
        <v>325</v>
      </c>
      <c r="F63" s="303">
        <v>-1000</v>
      </c>
      <c r="G63" s="322">
        <v>189</v>
      </c>
      <c r="H63" s="323">
        <v>164</v>
      </c>
      <c r="I63" s="305">
        <f>G63-H63</f>
        <v>25</v>
      </c>
      <c r="J63" s="305">
        <f>$F63*I63</f>
        <v>-25000</v>
      </c>
      <c r="K63" s="305">
        <f>J63/1000000</f>
        <v>-0.025</v>
      </c>
      <c r="L63" s="322">
        <v>996060</v>
      </c>
      <c r="M63" s="323">
        <v>996083</v>
      </c>
      <c r="N63" s="305">
        <f>L63-M63</f>
        <v>-23</v>
      </c>
      <c r="O63" s="305">
        <f>$F63*N63</f>
        <v>23000</v>
      </c>
      <c r="P63" s="305">
        <f>O63/1000000</f>
        <v>0.023</v>
      </c>
      <c r="Q63" s="449"/>
    </row>
    <row r="64" spans="1:17" ht="22.5" customHeight="1">
      <c r="A64" s="271">
        <v>40</v>
      </c>
      <c r="B64" s="295" t="s">
        <v>406</v>
      </c>
      <c r="C64" s="296">
        <v>4864942</v>
      </c>
      <c r="D64" s="119" t="s">
        <v>12</v>
      </c>
      <c r="E64" s="91" t="s">
        <v>325</v>
      </c>
      <c r="F64" s="305">
        <v>-1000</v>
      </c>
      <c r="G64" s="322">
        <v>999913</v>
      </c>
      <c r="H64" s="323">
        <v>999910</v>
      </c>
      <c r="I64" s="305">
        <f>G64-H64</f>
        <v>3</v>
      </c>
      <c r="J64" s="305">
        <f>$F64*I64</f>
        <v>-3000</v>
      </c>
      <c r="K64" s="305">
        <f>J64/1000000</f>
        <v>-0.003</v>
      </c>
      <c r="L64" s="322">
        <v>999252</v>
      </c>
      <c r="M64" s="323">
        <v>999196</v>
      </c>
      <c r="N64" s="305">
        <f>L64-M64</f>
        <v>56</v>
      </c>
      <c r="O64" s="305">
        <f>$F64*N64</f>
        <v>-56000</v>
      </c>
      <c r="P64" s="305">
        <f>O64/1000000</f>
        <v>-0.056</v>
      </c>
      <c r="Q64" s="449"/>
    </row>
    <row r="65" spans="1:17" ht="18" customHeight="1" thickBot="1">
      <c r="A65" s="377" t="s">
        <v>314</v>
      </c>
      <c r="B65" s="298"/>
      <c r="C65" s="299"/>
      <c r="D65" s="248"/>
      <c r="E65" s="249"/>
      <c r="F65" s="303"/>
      <c r="G65" s="434"/>
      <c r="H65" s="435"/>
      <c r="I65" s="309"/>
      <c r="J65" s="309"/>
      <c r="K65" s="309"/>
      <c r="L65" s="434"/>
      <c r="M65" s="435"/>
      <c r="N65" s="309"/>
      <c r="O65" s="309"/>
      <c r="P65" s="567" t="str">
        <f>NDPL!$Q$1</f>
        <v>JUNE-2020</v>
      </c>
      <c r="Q65" s="567"/>
    </row>
    <row r="66" spans="1:17" ht="18" customHeight="1" thickTop="1">
      <c r="A66" s="267"/>
      <c r="B66" s="270" t="s">
        <v>163</v>
      </c>
      <c r="C66" s="296"/>
      <c r="D66" s="80"/>
      <c r="E66" s="80"/>
      <c r="F66" s="390"/>
      <c r="G66" s="322"/>
      <c r="H66" s="323"/>
      <c r="I66" s="305"/>
      <c r="J66" s="305"/>
      <c r="K66" s="305"/>
      <c r="L66" s="322"/>
      <c r="M66" s="323"/>
      <c r="N66" s="305"/>
      <c r="O66" s="305"/>
      <c r="P66" s="305"/>
      <c r="Q66" s="436"/>
    </row>
    <row r="67" spans="1:17" ht="18" customHeight="1">
      <c r="A67" s="256">
        <v>41</v>
      </c>
      <c r="B67" s="295" t="s">
        <v>15</v>
      </c>
      <c r="C67" s="296">
        <v>4864962</v>
      </c>
      <c r="D67" s="119" t="s">
        <v>12</v>
      </c>
      <c r="E67" s="91" t="s">
        <v>325</v>
      </c>
      <c r="F67" s="303">
        <v>-1000</v>
      </c>
      <c r="G67" s="322">
        <v>47274</v>
      </c>
      <c r="H67" s="323">
        <v>47273</v>
      </c>
      <c r="I67" s="305">
        <f>G67-H67</f>
        <v>1</v>
      </c>
      <c r="J67" s="305">
        <f>$F67*I67</f>
        <v>-1000</v>
      </c>
      <c r="K67" s="305">
        <f>J67/1000000</f>
        <v>-0.001</v>
      </c>
      <c r="L67" s="322">
        <v>999275</v>
      </c>
      <c r="M67" s="323">
        <v>999205</v>
      </c>
      <c r="N67" s="305">
        <f>L67-M67</f>
        <v>70</v>
      </c>
      <c r="O67" s="305">
        <f>$F67*N67</f>
        <v>-70000</v>
      </c>
      <c r="P67" s="305">
        <f>O67/1000000</f>
        <v>-0.07</v>
      </c>
      <c r="Q67" s="448"/>
    </row>
    <row r="68" spans="1:17" ht="18" customHeight="1">
      <c r="A68" s="256">
        <v>42</v>
      </c>
      <c r="B68" s="295" t="s">
        <v>16</v>
      </c>
      <c r="C68" s="296">
        <v>4865038</v>
      </c>
      <c r="D68" s="119" t="s">
        <v>12</v>
      </c>
      <c r="E68" s="91" t="s">
        <v>325</v>
      </c>
      <c r="F68" s="303">
        <v>-1000</v>
      </c>
      <c r="G68" s="322">
        <v>8582</v>
      </c>
      <c r="H68" s="323">
        <v>8578</v>
      </c>
      <c r="I68" s="305">
        <f>G68-H68</f>
        <v>4</v>
      </c>
      <c r="J68" s="305">
        <f>$F68*I68</f>
        <v>-4000</v>
      </c>
      <c r="K68" s="305">
        <f>J68/1000000</f>
        <v>-0.004</v>
      </c>
      <c r="L68" s="322">
        <v>999272</v>
      </c>
      <c r="M68" s="323">
        <v>999121</v>
      </c>
      <c r="N68" s="305">
        <f>L68-M68</f>
        <v>151</v>
      </c>
      <c r="O68" s="305">
        <f>$F68*N68</f>
        <v>-151000</v>
      </c>
      <c r="P68" s="305">
        <f>O68/1000000</f>
        <v>-0.151</v>
      </c>
      <c r="Q68" s="436"/>
    </row>
    <row r="69" spans="1:17" ht="18" customHeight="1">
      <c r="A69" s="256">
        <v>43</v>
      </c>
      <c r="B69" s="295" t="s">
        <v>17</v>
      </c>
      <c r="C69" s="296">
        <v>5295165</v>
      </c>
      <c r="D69" s="119" t="s">
        <v>12</v>
      </c>
      <c r="E69" s="91" t="s">
        <v>325</v>
      </c>
      <c r="F69" s="303">
        <v>-1000</v>
      </c>
      <c r="G69" s="322">
        <v>1664</v>
      </c>
      <c r="H69" s="323">
        <v>948</v>
      </c>
      <c r="I69" s="305">
        <f>G69-H69</f>
        <v>716</v>
      </c>
      <c r="J69" s="305">
        <f>$F69*I69</f>
        <v>-716000</v>
      </c>
      <c r="K69" s="305">
        <f>J69/1000000</f>
        <v>-0.716</v>
      </c>
      <c r="L69" s="322">
        <v>999959</v>
      </c>
      <c r="M69" s="323">
        <v>1000003</v>
      </c>
      <c r="N69" s="305">
        <f>L69-M69</f>
        <v>-44</v>
      </c>
      <c r="O69" s="305">
        <f>$F69*N69</f>
        <v>44000</v>
      </c>
      <c r="P69" s="305">
        <f>O69/1000000</f>
        <v>0.044</v>
      </c>
      <c r="Q69" s="454"/>
    </row>
    <row r="70" spans="2:17" ht="18" customHeight="1">
      <c r="B70" s="297" t="s">
        <v>164</v>
      </c>
      <c r="C70" s="296"/>
      <c r="D70" s="119"/>
      <c r="E70" s="119"/>
      <c r="F70" s="303"/>
      <c r="G70" s="322"/>
      <c r="H70" s="323"/>
      <c r="I70" s="305"/>
      <c r="J70" s="305"/>
      <c r="K70" s="305"/>
      <c r="L70" s="322"/>
      <c r="M70" s="323"/>
      <c r="N70" s="305"/>
      <c r="O70" s="305"/>
      <c r="P70" s="305"/>
      <c r="Q70" s="436"/>
    </row>
    <row r="71" spans="1:17" ht="18" customHeight="1">
      <c r="A71" s="256">
        <v>44</v>
      </c>
      <c r="B71" s="295" t="s">
        <v>15</v>
      </c>
      <c r="C71" s="296">
        <v>4864928</v>
      </c>
      <c r="D71" s="119" t="s">
        <v>12</v>
      </c>
      <c r="E71" s="91" t="s">
        <v>325</v>
      </c>
      <c r="F71" s="303">
        <v>-1000</v>
      </c>
      <c r="G71" s="322">
        <v>8</v>
      </c>
      <c r="H71" s="323">
        <v>2</v>
      </c>
      <c r="I71" s="305">
        <f>G71-H71</f>
        <v>6</v>
      </c>
      <c r="J71" s="305">
        <f>$F71*I71</f>
        <v>-6000</v>
      </c>
      <c r="K71" s="305">
        <f>J71/1000000</f>
        <v>-0.006</v>
      </c>
      <c r="L71" s="322">
        <v>1000026</v>
      </c>
      <c r="M71" s="323">
        <v>999995</v>
      </c>
      <c r="N71" s="305">
        <f>L71-M71</f>
        <v>31</v>
      </c>
      <c r="O71" s="305">
        <f>$F71*N71</f>
        <v>-31000</v>
      </c>
      <c r="P71" s="305">
        <f>O71/1000000</f>
        <v>-0.031</v>
      </c>
      <c r="Q71" s="436" t="s">
        <v>469</v>
      </c>
    </row>
    <row r="72" spans="1:17" ht="18" customHeight="1">
      <c r="A72" s="256">
        <v>45</v>
      </c>
      <c r="B72" s="295" t="s">
        <v>16</v>
      </c>
      <c r="C72" s="296">
        <v>4864967</v>
      </c>
      <c r="D72" s="119" t="s">
        <v>12</v>
      </c>
      <c r="E72" s="91" t="s">
        <v>325</v>
      </c>
      <c r="F72" s="303">
        <v>-1000</v>
      </c>
      <c r="G72" s="322">
        <v>1167</v>
      </c>
      <c r="H72" s="323">
        <v>1162</v>
      </c>
      <c r="I72" s="305">
        <f>G72-H72</f>
        <v>5</v>
      </c>
      <c r="J72" s="305">
        <f>$F72*I72</f>
        <v>-5000</v>
      </c>
      <c r="K72" s="305">
        <f>J72/1000000</f>
        <v>-0.005</v>
      </c>
      <c r="L72" s="322">
        <v>925037</v>
      </c>
      <c r="M72" s="323">
        <v>925267</v>
      </c>
      <c r="N72" s="305">
        <f>L72-M72</f>
        <v>-230</v>
      </c>
      <c r="O72" s="305">
        <f>$F72*N72</f>
        <v>230000</v>
      </c>
      <c r="P72" s="305">
        <f>O72/1000000</f>
        <v>0.23</v>
      </c>
      <c r="Q72" s="436"/>
    </row>
    <row r="73" spans="1:17" ht="18" customHeight="1">
      <c r="A73" s="256">
        <v>46</v>
      </c>
      <c r="B73" s="295" t="s">
        <v>17</v>
      </c>
      <c r="C73" s="296">
        <v>5295144</v>
      </c>
      <c r="D73" s="119" t="s">
        <v>12</v>
      </c>
      <c r="E73" s="91" t="s">
        <v>325</v>
      </c>
      <c r="F73" s="303">
        <v>-1000</v>
      </c>
      <c r="G73" s="322">
        <v>37920</v>
      </c>
      <c r="H73" s="323">
        <v>37910</v>
      </c>
      <c r="I73" s="305">
        <f>G73-H73</f>
        <v>10</v>
      </c>
      <c r="J73" s="305">
        <f>$F73*I73</f>
        <v>-10000</v>
      </c>
      <c r="K73" s="305">
        <f>J73/1000000</f>
        <v>-0.01</v>
      </c>
      <c r="L73" s="322">
        <v>7657</v>
      </c>
      <c r="M73" s="323">
        <v>7619</v>
      </c>
      <c r="N73" s="305">
        <f>L73-M73</f>
        <v>38</v>
      </c>
      <c r="O73" s="305">
        <f>$F73*N73</f>
        <v>-38000</v>
      </c>
      <c r="P73" s="305">
        <f>O73/1000000</f>
        <v>-0.038</v>
      </c>
      <c r="Q73" s="448"/>
    </row>
    <row r="74" spans="1:17" ht="18" customHeight="1">
      <c r="A74" s="256">
        <v>47</v>
      </c>
      <c r="B74" s="295" t="s">
        <v>156</v>
      </c>
      <c r="C74" s="296">
        <v>4865023</v>
      </c>
      <c r="D74" s="119" t="s">
        <v>12</v>
      </c>
      <c r="E74" s="91" t="s">
        <v>325</v>
      </c>
      <c r="F74" s="303">
        <v>-2000</v>
      </c>
      <c r="G74" s="322">
        <v>113</v>
      </c>
      <c r="H74" s="323">
        <v>112</v>
      </c>
      <c r="I74" s="323">
        <f>G74-H74</f>
        <v>1</v>
      </c>
      <c r="J74" s="323">
        <f>$F74*I74</f>
        <v>-2000</v>
      </c>
      <c r="K74" s="323">
        <f>J74/1000000</f>
        <v>-0.002</v>
      </c>
      <c r="L74" s="322">
        <v>999731</v>
      </c>
      <c r="M74" s="323">
        <v>999871</v>
      </c>
      <c r="N74" s="323">
        <f>L74-M74</f>
        <v>-140</v>
      </c>
      <c r="O74" s="323">
        <f>$F74*N74</f>
        <v>280000</v>
      </c>
      <c r="P74" s="323">
        <f>O74/1000000</f>
        <v>0.28</v>
      </c>
      <c r="Q74" s="466"/>
    </row>
    <row r="75" spans="2:17" ht="18" customHeight="1">
      <c r="B75" s="297" t="s">
        <v>112</v>
      </c>
      <c r="C75" s="296"/>
      <c r="D75" s="119"/>
      <c r="E75" s="91"/>
      <c r="F75" s="301"/>
      <c r="G75" s="322"/>
      <c r="H75" s="323"/>
      <c r="I75" s="305"/>
      <c r="J75" s="305"/>
      <c r="K75" s="305"/>
      <c r="L75" s="322"/>
      <c r="M75" s="323"/>
      <c r="N75" s="305"/>
      <c r="O75" s="305"/>
      <c r="P75" s="305"/>
      <c r="Q75" s="436"/>
    </row>
    <row r="76" spans="1:17" ht="18" customHeight="1">
      <c r="A76" s="256">
        <v>48</v>
      </c>
      <c r="B76" s="295" t="s">
        <v>345</v>
      </c>
      <c r="C76" s="296">
        <v>5128461</v>
      </c>
      <c r="D76" s="119" t="s">
        <v>12</v>
      </c>
      <c r="E76" s="91" t="s">
        <v>325</v>
      </c>
      <c r="F76" s="301">
        <v>-1000</v>
      </c>
      <c r="G76" s="322">
        <v>60830</v>
      </c>
      <c r="H76" s="323">
        <v>60256</v>
      </c>
      <c r="I76" s="305">
        <f>G76-H76</f>
        <v>574</v>
      </c>
      <c r="J76" s="305">
        <f>$F76*I76</f>
        <v>-574000</v>
      </c>
      <c r="K76" s="305">
        <f>J76/1000000</f>
        <v>-0.574</v>
      </c>
      <c r="L76" s="322">
        <v>997181</v>
      </c>
      <c r="M76" s="323">
        <v>997183</v>
      </c>
      <c r="N76" s="305">
        <f>L76-M76</f>
        <v>-2</v>
      </c>
      <c r="O76" s="305">
        <f>$F76*N76</f>
        <v>2000</v>
      </c>
      <c r="P76" s="305">
        <f>O76/1000000</f>
        <v>0.002</v>
      </c>
      <c r="Q76" s="437"/>
    </row>
    <row r="77" spans="1:17" ht="18" customHeight="1">
      <c r="A77" s="256">
        <v>49</v>
      </c>
      <c r="B77" s="295" t="s">
        <v>166</v>
      </c>
      <c r="C77" s="296">
        <v>4865003</v>
      </c>
      <c r="D77" s="119" t="s">
        <v>12</v>
      </c>
      <c r="E77" s="91" t="s">
        <v>325</v>
      </c>
      <c r="F77" s="675">
        <v>-2000</v>
      </c>
      <c r="G77" s="322">
        <v>31618</v>
      </c>
      <c r="H77" s="323">
        <v>30788</v>
      </c>
      <c r="I77" s="305">
        <f>G77-H77</f>
        <v>830</v>
      </c>
      <c r="J77" s="305">
        <f>$F77*I77</f>
        <v>-1660000</v>
      </c>
      <c r="K77" s="305">
        <f>J77/1000000</f>
        <v>-1.66</v>
      </c>
      <c r="L77" s="322">
        <v>999381</v>
      </c>
      <c r="M77" s="323">
        <v>999381</v>
      </c>
      <c r="N77" s="305">
        <f>L77-M77</f>
        <v>0</v>
      </c>
      <c r="O77" s="305">
        <f>$F77*N77</f>
        <v>0</v>
      </c>
      <c r="P77" s="305">
        <f>O77/1000000</f>
        <v>0</v>
      </c>
      <c r="Q77" s="436"/>
    </row>
    <row r="78" spans="2:17" ht="18" customHeight="1">
      <c r="B78" s="297" t="s">
        <v>347</v>
      </c>
      <c r="C78" s="296"/>
      <c r="D78" s="119"/>
      <c r="E78" s="91"/>
      <c r="F78" s="301"/>
      <c r="G78" s="322"/>
      <c r="H78" s="323"/>
      <c r="I78" s="305"/>
      <c r="J78" s="305"/>
      <c r="K78" s="305"/>
      <c r="L78" s="322"/>
      <c r="M78" s="323"/>
      <c r="N78" s="305"/>
      <c r="O78" s="305"/>
      <c r="P78" s="305"/>
      <c r="Q78" s="436"/>
    </row>
    <row r="79" spans="1:17" ht="18" customHeight="1">
      <c r="A79" s="256">
        <v>50</v>
      </c>
      <c r="B79" s="295" t="s">
        <v>345</v>
      </c>
      <c r="C79" s="296">
        <v>4865024</v>
      </c>
      <c r="D79" s="119" t="s">
        <v>12</v>
      </c>
      <c r="E79" s="91" t="s">
        <v>325</v>
      </c>
      <c r="F79" s="391">
        <v>-2000</v>
      </c>
      <c r="G79" s="322">
        <v>8882</v>
      </c>
      <c r="H79" s="323">
        <v>8879</v>
      </c>
      <c r="I79" s="305">
        <f>G79-H79</f>
        <v>3</v>
      </c>
      <c r="J79" s="305">
        <f>$F79*I79</f>
        <v>-6000</v>
      </c>
      <c r="K79" s="305">
        <f>J79/1000000</f>
        <v>-0.006</v>
      </c>
      <c r="L79" s="322">
        <v>2529</v>
      </c>
      <c r="M79" s="323">
        <v>2487</v>
      </c>
      <c r="N79" s="305">
        <f>L79-M79</f>
        <v>42</v>
      </c>
      <c r="O79" s="305">
        <f>$F79*N79</f>
        <v>-84000</v>
      </c>
      <c r="P79" s="305">
        <f>O79/1000000</f>
        <v>-0.084</v>
      </c>
      <c r="Q79" s="436"/>
    </row>
    <row r="80" spans="1:17" ht="18" customHeight="1">
      <c r="A80" s="256">
        <v>51</v>
      </c>
      <c r="B80" s="295" t="s">
        <v>166</v>
      </c>
      <c r="C80" s="296">
        <v>4864920</v>
      </c>
      <c r="D80" s="119" t="s">
        <v>12</v>
      </c>
      <c r="E80" s="91" t="s">
        <v>325</v>
      </c>
      <c r="F80" s="391">
        <v>-2000</v>
      </c>
      <c r="G80" s="322">
        <v>6961</v>
      </c>
      <c r="H80" s="323">
        <v>6957</v>
      </c>
      <c r="I80" s="305">
        <f>G80-H80</f>
        <v>4</v>
      </c>
      <c r="J80" s="305">
        <f>$F80*I80</f>
        <v>-8000</v>
      </c>
      <c r="K80" s="305">
        <f>J80/1000000</f>
        <v>-0.008</v>
      </c>
      <c r="L80" s="322">
        <v>1452</v>
      </c>
      <c r="M80" s="323">
        <v>1409</v>
      </c>
      <c r="N80" s="305">
        <f>L80-M80</f>
        <v>43</v>
      </c>
      <c r="O80" s="305">
        <f>$F80*N80</f>
        <v>-86000</v>
      </c>
      <c r="P80" s="305">
        <f>O80/1000000</f>
        <v>-0.086</v>
      </c>
      <c r="Q80" s="436"/>
    </row>
    <row r="81" spans="1:17" ht="18" customHeight="1">
      <c r="A81" s="256"/>
      <c r="B81" s="425" t="s">
        <v>353</v>
      </c>
      <c r="C81" s="296"/>
      <c r="D81" s="119"/>
      <c r="E81" s="91"/>
      <c r="F81" s="391"/>
      <c r="G81" s="322"/>
      <c r="H81" s="323"/>
      <c r="I81" s="305"/>
      <c r="J81" s="305"/>
      <c r="K81" s="305"/>
      <c r="L81" s="322"/>
      <c r="M81" s="323"/>
      <c r="N81" s="305"/>
      <c r="O81" s="305"/>
      <c r="P81" s="305"/>
      <c r="Q81" s="436"/>
    </row>
    <row r="82" spans="1:17" ht="18" customHeight="1">
      <c r="A82" s="256">
        <v>52</v>
      </c>
      <c r="B82" s="295" t="s">
        <v>345</v>
      </c>
      <c r="C82" s="296">
        <v>5128414</v>
      </c>
      <c r="D82" s="119" t="s">
        <v>12</v>
      </c>
      <c r="E82" s="91" t="s">
        <v>325</v>
      </c>
      <c r="F82" s="391">
        <v>-1000</v>
      </c>
      <c r="G82" s="322">
        <v>918196</v>
      </c>
      <c r="H82" s="323">
        <v>919080</v>
      </c>
      <c r="I82" s="305">
        <f>G82-H82</f>
        <v>-884</v>
      </c>
      <c r="J82" s="305">
        <f>$F82*I82</f>
        <v>884000</v>
      </c>
      <c r="K82" s="305">
        <f>J82/1000000</f>
        <v>0.884</v>
      </c>
      <c r="L82" s="322">
        <v>979168</v>
      </c>
      <c r="M82" s="323">
        <v>979169</v>
      </c>
      <c r="N82" s="305">
        <f>L82-M82</f>
        <v>-1</v>
      </c>
      <c r="O82" s="305">
        <f>$F82*N82</f>
        <v>1000</v>
      </c>
      <c r="P82" s="305">
        <f>O82/1000000</f>
        <v>0.001</v>
      </c>
      <c r="Q82" s="436"/>
    </row>
    <row r="83" spans="1:17" ht="18" customHeight="1">
      <c r="A83" s="256">
        <v>53</v>
      </c>
      <c r="B83" s="295" t="s">
        <v>166</v>
      </c>
      <c r="C83" s="296">
        <v>4902504</v>
      </c>
      <c r="D83" s="119" t="s">
        <v>12</v>
      </c>
      <c r="E83" s="91" t="s">
        <v>325</v>
      </c>
      <c r="F83" s="391">
        <v>-1000</v>
      </c>
      <c r="G83" s="322">
        <v>414</v>
      </c>
      <c r="H83" s="323">
        <v>1376</v>
      </c>
      <c r="I83" s="305">
        <f>G83-H83</f>
        <v>-962</v>
      </c>
      <c r="J83" s="305">
        <f>$F83*I83</f>
        <v>962000</v>
      </c>
      <c r="K83" s="305">
        <f>J83/1000000</f>
        <v>0.962</v>
      </c>
      <c r="L83" s="322">
        <v>994716</v>
      </c>
      <c r="M83" s="323">
        <v>994717</v>
      </c>
      <c r="N83" s="305">
        <f>L83-M83</f>
        <v>-1</v>
      </c>
      <c r="O83" s="305">
        <f>$F83*N83</f>
        <v>1000</v>
      </c>
      <c r="P83" s="305">
        <f>O83/1000000</f>
        <v>0.001</v>
      </c>
      <c r="Q83" s="436"/>
    </row>
    <row r="84" spans="1:17" ht="18" customHeight="1">
      <c r="A84" s="256">
        <v>54</v>
      </c>
      <c r="B84" s="295" t="s">
        <v>410</v>
      </c>
      <c r="C84" s="296">
        <v>5128426</v>
      </c>
      <c r="D84" s="119" t="s">
        <v>12</v>
      </c>
      <c r="E84" s="91" t="s">
        <v>325</v>
      </c>
      <c r="F84" s="391">
        <v>-1000</v>
      </c>
      <c r="G84" s="322">
        <v>1661</v>
      </c>
      <c r="H84" s="323">
        <v>1637</v>
      </c>
      <c r="I84" s="305">
        <f>G84-H84</f>
        <v>24</v>
      </c>
      <c r="J84" s="305">
        <f>$F84*I84</f>
        <v>-24000</v>
      </c>
      <c r="K84" s="305">
        <f>J84/1000000</f>
        <v>-0.024</v>
      </c>
      <c r="L84" s="322">
        <v>987117</v>
      </c>
      <c r="M84" s="323">
        <v>987388</v>
      </c>
      <c r="N84" s="305">
        <f>L84-M84</f>
        <v>-271</v>
      </c>
      <c r="O84" s="305">
        <f>$F84*N84</f>
        <v>271000</v>
      </c>
      <c r="P84" s="305">
        <f>O84/1000000</f>
        <v>0.271</v>
      </c>
      <c r="Q84" s="436"/>
    </row>
    <row r="85" spans="2:17" ht="18" customHeight="1">
      <c r="B85" s="425" t="s">
        <v>362</v>
      </c>
      <c r="C85" s="296"/>
      <c r="D85" s="119"/>
      <c r="E85" s="91"/>
      <c r="F85" s="391"/>
      <c r="G85" s="322"/>
      <c r="H85" s="323"/>
      <c r="I85" s="305"/>
      <c r="J85" s="305"/>
      <c r="K85" s="305"/>
      <c r="L85" s="322"/>
      <c r="M85" s="323"/>
      <c r="N85" s="305"/>
      <c r="O85" s="305"/>
      <c r="P85" s="305"/>
      <c r="Q85" s="436"/>
    </row>
    <row r="86" spans="1:17" ht="18" customHeight="1">
      <c r="A86" s="256">
        <v>55</v>
      </c>
      <c r="B86" s="295" t="s">
        <v>363</v>
      </c>
      <c r="C86" s="296">
        <v>4902509</v>
      </c>
      <c r="D86" s="119" t="s">
        <v>12</v>
      </c>
      <c r="E86" s="91" t="s">
        <v>325</v>
      </c>
      <c r="F86" s="391">
        <v>4000</v>
      </c>
      <c r="G86" s="322">
        <v>999950</v>
      </c>
      <c r="H86" s="323">
        <v>999976</v>
      </c>
      <c r="I86" s="305">
        <v>0</v>
      </c>
      <c r="J86" s="305">
        <v>0</v>
      </c>
      <c r="K86" s="305">
        <v>0</v>
      </c>
      <c r="L86" s="322">
        <v>999997</v>
      </c>
      <c r="M86" s="323">
        <v>0</v>
      </c>
      <c r="N86" s="305">
        <v>0</v>
      </c>
      <c r="O86" s="305">
        <v>0</v>
      </c>
      <c r="P86" s="305">
        <v>0</v>
      </c>
      <c r="Q86" s="436" t="s">
        <v>468</v>
      </c>
    </row>
    <row r="87" spans="1:17" ht="18" customHeight="1">
      <c r="A87" s="256">
        <v>56</v>
      </c>
      <c r="B87" s="343" t="s">
        <v>364</v>
      </c>
      <c r="C87" s="296">
        <v>4865026</v>
      </c>
      <c r="D87" s="119" t="s">
        <v>12</v>
      </c>
      <c r="E87" s="91" t="s">
        <v>325</v>
      </c>
      <c r="F87" s="391">
        <v>800</v>
      </c>
      <c r="G87" s="322">
        <v>981779</v>
      </c>
      <c r="H87" s="323">
        <v>981826</v>
      </c>
      <c r="I87" s="305">
        <f>G87-H87</f>
        <v>-47</v>
      </c>
      <c r="J87" s="305">
        <f>$F87*I87</f>
        <v>-37600</v>
      </c>
      <c r="K87" s="305">
        <f>J87/1000000</f>
        <v>-0.0376</v>
      </c>
      <c r="L87" s="322">
        <v>612</v>
      </c>
      <c r="M87" s="323">
        <v>587</v>
      </c>
      <c r="N87" s="305">
        <f>L87-M87</f>
        <v>25</v>
      </c>
      <c r="O87" s="305">
        <f>$F87*N87</f>
        <v>20000</v>
      </c>
      <c r="P87" s="305">
        <f>O87/1000000</f>
        <v>0.02</v>
      </c>
      <c r="Q87" s="436"/>
    </row>
    <row r="88" spans="1:17" ht="18" customHeight="1">
      <c r="A88" s="256">
        <v>57</v>
      </c>
      <c r="B88" s="295" t="s">
        <v>339</v>
      </c>
      <c r="C88" s="296">
        <v>5100233</v>
      </c>
      <c r="D88" s="119" t="s">
        <v>12</v>
      </c>
      <c r="E88" s="91" t="s">
        <v>325</v>
      </c>
      <c r="F88" s="391">
        <v>800</v>
      </c>
      <c r="G88" s="322">
        <v>950632</v>
      </c>
      <c r="H88" s="323">
        <v>950831</v>
      </c>
      <c r="I88" s="305">
        <f>G88-H88</f>
        <v>-199</v>
      </c>
      <c r="J88" s="305">
        <f>$F88*I88</f>
        <v>-159200</v>
      </c>
      <c r="K88" s="305">
        <f>J88/1000000</f>
        <v>-0.1592</v>
      </c>
      <c r="L88" s="322">
        <v>999500</v>
      </c>
      <c r="M88" s="323">
        <v>999546</v>
      </c>
      <c r="N88" s="305">
        <f>L88-M88</f>
        <v>-46</v>
      </c>
      <c r="O88" s="305">
        <f>$F88*N88</f>
        <v>-36800</v>
      </c>
      <c r="P88" s="305">
        <f>O88/1000000</f>
        <v>-0.0368</v>
      </c>
      <c r="Q88" s="436"/>
    </row>
    <row r="89" spans="1:17" ht="15" customHeight="1">
      <c r="A89" s="256">
        <v>58</v>
      </c>
      <c r="B89" s="295" t="s">
        <v>367</v>
      </c>
      <c r="C89" s="296">
        <v>4864971</v>
      </c>
      <c r="D89" s="119" t="s">
        <v>12</v>
      </c>
      <c r="E89" s="91" t="s">
        <v>325</v>
      </c>
      <c r="F89" s="391">
        <v>-800</v>
      </c>
      <c r="G89" s="322">
        <v>0</v>
      </c>
      <c r="H89" s="323">
        <v>0</v>
      </c>
      <c r="I89" s="305">
        <f>G89-H89</f>
        <v>0</v>
      </c>
      <c r="J89" s="305">
        <f>$F89*I89</f>
        <v>0</v>
      </c>
      <c r="K89" s="305">
        <f>J89/1000000</f>
        <v>0</v>
      </c>
      <c r="L89" s="322">
        <v>999495</v>
      </c>
      <c r="M89" s="323">
        <v>999495</v>
      </c>
      <c r="N89" s="305">
        <f>L89-M89</f>
        <v>0</v>
      </c>
      <c r="O89" s="305">
        <f>$F89*N89</f>
        <v>0</v>
      </c>
      <c r="P89" s="305">
        <f>O89/1000000</f>
        <v>0</v>
      </c>
      <c r="Q89" s="436"/>
    </row>
    <row r="90" spans="1:17" ht="15" customHeight="1">
      <c r="A90" s="256">
        <v>59</v>
      </c>
      <c r="B90" s="295" t="s">
        <v>411</v>
      </c>
      <c r="C90" s="296">
        <v>4865049</v>
      </c>
      <c r="D90" s="119" t="s">
        <v>12</v>
      </c>
      <c r="E90" s="91" t="s">
        <v>325</v>
      </c>
      <c r="F90" s="391">
        <v>800</v>
      </c>
      <c r="G90" s="322">
        <v>999537</v>
      </c>
      <c r="H90" s="323">
        <v>999550</v>
      </c>
      <c r="I90" s="305">
        <f>G90-H90</f>
        <v>-13</v>
      </c>
      <c r="J90" s="305">
        <f>$F90*I90</f>
        <v>-10400</v>
      </c>
      <c r="K90" s="305">
        <f>J90/1000000</f>
        <v>-0.0104</v>
      </c>
      <c r="L90" s="322">
        <v>999825</v>
      </c>
      <c r="M90" s="323">
        <v>999821</v>
      </c>
      <c r="N90" s="305">
        <f>L90-M90</f>
        <v>4</v>
      </c>
      <c r="O90" s="305">
        <f>$F90*N90</f>
        <v>3200</v>
      </c>
      <c r="P90" s="305">
        <f>O90/1000000</f>
        <v>0.0032</v>
      </c>
      <c r="Q90" s="436"/>
    </row>
    <row r="91" spans="1:17" ht="15" customHeight="1">
      <c r="A91" s="256">
        <v>60</v>
      </c>
      <c r="B91" s="295" t="s">
        <v>412</v>
      </c>
      <c r="C91" s="296">
        <v>5128436</v>
      </c>
      <c r="D91" s="119" t="s">
        <v>12</v>
      </c>
      <c r="E91" s="91" t="s">
        <v>325</v>
      </c>
      <c r="F91" s="391">
        <v>800</v>
      </c>
      <c r="G91" s="322">
        <v>996330</v>
      </c>
      <c r="H91" s="323">
        <v>996332</v>
      </c>
      <c r="I91" s="305">
        <f>G91-H91</f>
        <v>-2</v>
      </c>
      <c r="J91" s="305">
        <f>$F91*I91</f>
        <v>-1600</v>
      </c>
      <c r="K91" s="305">
        <f>J91/1000000</f>
        <v>-0.0016</v>
      </c>
      <c r="L91" s="322">
        <v>30</v>
      </c>
      <c r="M91" s="323">
        <v>26</v>
      </c>
      <c r="N91" s="305">
        <f>L91-M91</f>
        <v>4</v>
      </c>
      <c r="O91" s="305">
        <f>$F91*N91</f>
        <v>3200</v>
      </c>
      <c r="P91" s="305">
        <f>O91/1000000</f>
        <v>0.0032</v>
      </c>
      <c r="Q91" s="436"/>
    </row>
    <row r="92" spans="2:17" ht="15" customHeight="1">
      <c r="B92" s="270" t="s">
        <v>98</v>
      </c>
      <c r="C92" s="296"/>
      <c r="D92" s="80"/>
      <c r="E92" s="80"/>
      <c r="F92" s="301"/>
      <c r="G92" s="322"/>
      <c r="H92" s="323"/>
      <c r="I92" s="305"/>
      <c r="J92" s="305"/>
      <c r="K92" s="305"/>
      <c r="L92" s="322"/>
      <c r="M92" s="323"/>
      <c r="N92" s="305"/>
      <c r="O92" s="305"/>
      <c r="P92" s="305"/>
      <c r="Q92" s="436"/>
    </row>
    <row r="93" spans="1:17" s="854" customFormat="1" ht="15" customHeight="1">
      <c r="A93" s="855">
        <v>61</v>
      </c>
      <c r="B93" s="856" t="s">
        <v>109</v>
      </c>
      <c r="C93" s="857">
        <v>4864949</v>
      </c>
      <c r="D93" s="858" t="s">
        <v>12</v>
      </c>
      <c r="E93" s="859" t="s">
        <v>325</v>
      </c>
      <c r="F93" s="860">
        <v>2000</v>
      </c>
      <c r="G93" s="850">
        <v>996054</v>
      </c>
      <c r="H93" s="851">
        <v>996310</v>
      </c>
      <c r="I93" s="852">
        <f>G93-H93</f>
        <v>-256</v>
      </c>
      <c r="J93" s="852">
        <f>$F93*I93</f>
        <v>-512000</v>
      </c>
      <c r="K93" s="852">
        <f>J93/1000000</f>
        <v>-0.512</v>
      </c>
      <c r="L93" s="850">
        <v>999516</v>
      </c>
      <c r="M93" s="851">
        <v>999516</v>
      </c>
      <c r="N93" s="851">
        <f>L93-M93</f>
        <v>0</v>
      </c>
      <c r="O93" s="851">
        <f>$F93*N93</f>
        <v>0</v>
      </c>
      <c r="P93" s="851">
        <f>O93/1000000</f>
        <v>0</v>
      </c>
      <c r="Q93" s="853"/>
    </row>
    <row r="94" spans="1:17" ht="15" customHeight="1">
      <c r="A94" s="256">
        <v>62</v>
      </c>
      <c r="B94" s="295" t="s">
        <v>110</v>
      </c>
      <c r="C94" s="296">
        <v>4865016</v>
      </c>
      <c r="D94" s="119" t="s">
        <v>12</v>
      </c>
      <c r="E94" s="91" t="s">
        <v>325</v>
      </c>
      <c r="F94" s="303">
        <v>800</v>
      </c>
      <c r="G94" s="322">
        <v>7</v>
      </c>
      <c r="H94" s="323">
        <v>7</v>
      </c>
      <c r="I94" s="305">
        <v>0</v>
      </c>
      <c r="J94" s="305">
        <v>0</v>
      </c>
      <c r="K94" s="305">
        <v>0</v>
      </c>
      <c r="L94" s="322">
        <v>999722</v>
      </c>
      <c r="M94" s="323">
        <v>999722</v>
      </c>
      <c r="N94" s="305">
        <v>0</v>
      </c>
      <c r="O94" s="305">
        <v>0</v>
      </c>
      <c r="P94" s="305">
        <v>0</v>
      </c>
      <c r="Q94" s="448"/>
    </row>
    <row r="95" spans="1:17" ht="15" customHeight="1">
      <c r="A95" s="256"/>
      <c r="B95" s="297" t="s">
        <v>165</v>
      </c>
      <c r="C95" s="296"/>
      <c r="D95" s="119"/>
      <c r="E95" s="119"/>
      <c r="F95" s="303"/>
      <c r="G95" s="322"/>
      <c r="H95" s="323"/>
      <c r="I95" s="305"/>
      <c r="J95" s="305"/>
      <c r="K95" s="305"/>
      <c r="L95" s="322"/>
      <c r="M95" s="323"/>
      <c r="N95" s="305"/>
      <c r="O95" s="305"/>
      <c r="P95" s="305"/>
      <c r="Q95" s="436"/>
    </row>
    <row r="96" spans="1:17" s="838" customFormat="1" ht="15" customHeight="1">
      <c r="A96" s="831">
        <v>63</v>
      </c>
      <c r="B96" s="832" t="s">
        <v>35</v>
      </c>
      <c r="C96" s="833">
        <v>4864966</v>
      </c>
      <c r="D96" s="834" t="s">
        <v>12</v>
      </c>
      <c r="E96" s="835" t="s">
        <v>325</v>
      </c>
      <c r="F96" s="836">
        <v>-2000</v>
      </c>
      <c r="G96" s="322">
        <v>69649</v>
      </c>
      <c r="H96" s="323">
        <v>69609</v>
      </c>
      <c r="I96" s="305">
        <f>G96-H96</f>
        <v>40</v>
      </c>
      <c r="J96" s="305">
        <f>$F96*I96</f>
        <v>-80000</v>
      </c>
      <c r="K96" s="305">
        <f>J96/1000000</f>
        <v>-0.08</v>
      </c>
      <c r="L96" s="322">
        <v>923</v>
      </c>
      <c r="M96" s="323">
        <v>923</v>
      </c>
      <c r="N96" s="305">
        <f>L96-M96</f>
        <v>0</v>
      </c>
      <c r="O96" s="305">
        <f>$F96*N96</f>
        <v>0</v>
      </c>
      <c r="P96" s="305">
        <f>O96/1000000</f>
        <v>0</v>
      </c>
      <c r="Q96" s="837" t="s">
        <v>479</v>
      </c>
    </row>
    <row r="97" spans="1:17" ht="15" customHeight="1">
      <c r="A97" s="256">
        <v>64</v>
      </c>
      <c r="B97" s="295" t="s">
        <v>166</v>
      </c>
      <c r="C97" s="296">
        <v>5128415</v>
      </c>
      <c r="D97" s="119" t="s">
        <v>12</v>
      </c>
      <c r="E97" s="91" t="s">
        <v>325</v>
      </c>
      <c r="F97" s="303">
        <v>-1000</v>
      </c>
      <c r="G97" s="322">
        <v>12861</v>
      </c>
      <c r="H97" s="323">
        <v>11651</v>
      </c>
      <c r="I97" s="305">
        <f>G97-H97</f>
        <v>1210</v>
      </c>
      <c r="J97" s="305">
        <f>$F97*I97</f>
        <v>-1210000</v>
      </c>
      <c r="K97" s="305">
        <f>J97/1000000</f>
        <v>-1.21</v>
      </c>
      <c r="L97" s="322">
        <v>2798</v>
      </c>
      <c r="M97" s="323">
        <v>2778</v>
      </c>
      <c r="N97" s="305">
        <f>L97-M97</f>
        <v>20</v>
      </c>
      <c r="O97" s="305">
        <f>$F97*N97</f>
        <v>-20000</v>
      </c>
      <c r="P97" s="305">
        <f>O97/1000000</f>
        <v>-0.02</v>
      </c>
      <c r="Q97" s="436"/>
    </row>
    <row r="98" spans="1:17" ht="15" customHeight="1">
      <c r="A98" s="256">
        <v>65</v>
      </c>
      <c r="B98" s="295" t="s">
        <v>410</v>
      </c>
      <c r="C98" s="296">
        <v>4864999</v>
      </c>
      <c r="D98" s="119" t="s">
        <v>12</v>
      </c>
      <c r="E98" s="91" t="s">
        <v>325</v>
      </c>
      <c r="F98" s="303">
        <v>-1000</v>
      </c>
      <c r="G98" s="322">
        <v>115924</v>
      </c>
      <c r="H98" s="323">
        <v>114644</v>
      </c>
      <c r="I98" s="305">
        <f>G98-H98</f>
        <v>1280</v>
      </c>
      <c r="J98" s="305">
        <f>$F98*I98</f>
        <v>-1280000</v>
      </c>
      <c r="K98" s="305">
        <f>J98/1000000</f>
        <v>-1.28</v>
      </c>
      <c r="L98" s="322">
        <v>1469</v>
      </c>
      <c r="M98" s="323">
        <v>1469</v>
      </c>
      <c r="N98" s="305">
        <f>L98-M98</f>
        <v>0</v>
      </c>
      <c r="O98" s="305">
        <f>$F98*N98</f>
        <v>0</v>
      </c>
      <c r="P98" s="305">
        <f>O98/1000000</f>
        <v>0</v>
      </c>
      <c r="Q98" s="436"/>
    </row>
    <row r="99" spans="1:17" ht="15" customHeight="1">
      <c r="A99" s="256"/>
      <c r="B99" s="300" t="s">
        <v>26</v>
      </c>
      <c r="C99" s="273"/>
      <c r="D99" s="51"/>
      <c r="E99" s="51"/>
      <c r="F99" s="303"/>
      <c r="G99" s="322"/>
      <c r="H99" s="323"/>
      <c r="I99" s="305"/>
      <c r="J99" s="305"/>
      <c r="K99" s="305"/>
      <c r="L99" s="322"/>
      <c r="M99" s="323"/>
      <c r="N99" s="305"/>
      <c r="O99" s="305"/>
      <c r="P99" s="305"/>
      <c r="Q99" s="436"/>
    </row>
    <row r="100" spans="1:17" ht="15" customHeight="1">
      <c r="A100" s="256">
        <v>66</v>
      </c>
      <c r="B100" s="84" t="s">
        <v>75</v>
      </c>
      <c r="C100" s="317">
        <v>5295192</v>
      </c>
      <c r="D100" s="310" t="s">
        <v>12</v>
      </c>
      <c r="E100" s="310" t="s">
        <v>325</v>
      </c>
      <c r="F100" s="317">
        <v>100</v>
      </c>
      <c r="G100" s="322">
        <v>15325</v>
      </c>
      <c r="H100" s="323">
        <v>15325</v>
      </c>
      <c r="I100" s="323">
        <f>G100-H100</f>
        <v>0</v>
      </c>
      <c r="J100" s="323">
        <f>$F100*I100</f>
        <v>0</v>
      </c>
      <c r="K100" s="323">
        <f>J100/1000000</f>
        <v>0</v>
      </c>
      <c r="L100" s="322">
        <v>122449</v>
      </c>
      <c r="M100" s="323">
        <v>120210</v>
      </c>
      <c r="N100" s="323">
        <f>L100-M100</f>
        <v>2239</v>
      </c>
      <c r="O100" s="323">
        <f>$F100*N100</f>
        <v>223900</v>
      </c>
      <c r="P100" s="324">
        <f>O100/1000000</f>
        <v>0.2239</v>
      </c>
      <c r="Q100" s="436"/>
    </row>
    <row r="101" spans="1:17" ht="15" customHeight="1">
      <c r="A101" s="256">
        <v>67</v>
      </c>
      <c r="B101" s="297" t="s">
        <v>45</v>
      </c>
      <c r="C101" s="296"/>
      <c r="D101" s="119"/>
      <c r="E101" s="119"/>
      <c r="F101" s="303"/>
      <c r="G101" s="322"/>
      <c r="H101" s="323"/>
      <c r="I101" s="305"/>
      <c r="J101" s="305"/>
      <c r="K101" s="305"/>
      <c r="L101" s="322"/>
      <c r="M101" s="323"/>
      <c r="N101" s="305"/>
      <c r="O101" s="305"/>
      <c r="P101" s="305"/>
      <c r="Q101" s="436"/>
    </row>
    <row r="102" spans="1:17" ht="15" customHeight="1">
      <c r="A102" s="256">
        <v>68</v>
      </c>
      <c r="B102" s="295" t="s">
        <v>326</v>
      </c>
      <c r="C102" s="296">
        <v>4865149</v>
      </c>
      <c r="D102" s="119" t="s">
        <v>12</v>
      </c>
      <c r="E102" s="91" t="s">
        <v>325</v>
      </c>
      <c r="F102" s="303">
        <v>187.5</v>
      </c>
      <c r="G102" s="322">
        <v>997459</v>
      </c>
      <c r="H102" s="323">
        <v>997424</v>
      </c>
      <c r="I102" s="305">
        <f>G102-H102</f>
        <v>35</v>
      </c>
      <c r="J102" s="305">
        <f>$F102*I102</f>
        <v>6562.5</v>
      </c>
      <c r="K102" s="305">
        <f>J102/1000000</f>
        <v>0.0065625</v>
      </c>
      <c r="L102" s="322">
        <v>999947</v>
      </c>
      <c r="M102" s="323">
        <v>999954</v>
      </c>
      <c r="N102" s="305">
        <f>L102-M102</f>
        <v>-7</v>
      </c>
      <c r="O102" s="305">
        <f>$F102*N102</f>
        <v>-1312.5</v>
      </c>
      <c r="P102" s="305">
        <f>O102/1000000</f>
        <v>-0.0013125</v>
      </c>
      <c r="Q102" s="437"/>
    </row>
    <row r="103" spans="1:17" ht="15" customHeight="1">
      <c r="A103" s="256">
        <v>69</v>
      </c>
      <c r="B103" s="295" t="s">
        <v>419</v>
      </c>
      <c r="C103" s="296">
        <v>5295156</v>
      </c>
      <c r="D103" s="119" t="s">
        <v>12</v>
      </c>
      <c r="E103" s="91" t="s">
        <v>325</v>
      </c>
      <c r="F103" s="303">
        <v>400</v>
      </c>
      <c r="G103" s="322">
        <v>949867</v>
      </c>
      <c r="H103" s="323">
        <v>949862</v>
      </c>
      <c r="I103" s="305">
        <f>G103-H103</f>
        <v>5</v>
      </c>
      <c r="J103" s="305">
        <f>$F103*I103</f>
        <v>2000</v>
      </c>
      <c r="K103" s="305">
        <f>J103/1000000</f>
        <v>0.002</v>
      </c>
      <c r="L103" s="322">
        <v>996490</v>
      </c>
      <c r="M103" s="323">
        <v>996082</v>
      </c>
      <c r="N103" s="305">
        <f>L103-M103</f>
        <v>408</v>
      </c>
      <c r="O103" s="305">
        <f>$F103*N103</f>
        <v>163200</v>
      </c>
      <c r="P103" s="305">
        <f>O103/1000000</f>
        <v>0.1632</v>
      </c>
      <c r="Q103" s="437"/>
    </row>
    <row r="104" spans="1:17" ht="15" customHeight="1">
      <c r="A104" s="256">
        <v>70</v>
      </c>
      <c r="B104" s="295" t="s">
        <v>420</v>
      </c>
      <c r="C104" s="296">
        <v>5295157</v>
      </c>
      <c r="D104" s="119" t="s">
        <v>12</v>
      </c>
      <c r="E104" s="91" t="s">
        <v>325</v>
      </c>
      <c r="F104" s="303">
        <v>400</v>
      </c>
      <c r="G104" s="322">
        <v>10619</v>
      </c>
      <c r="H104" s="323">
        <v>10607</v>
      </c>
      <c r="I104" s="305">
        <f>G104-H104</f>
        <v>12</v>
      </c>
      <c r="J104" s="305">
        <f>$F104*I104</f>
        <v>4800</v>
      </c>
      <c r="K104" s="305">
        <f>J104/1000000</f>
        <v>0.0048</v>
      </c>
      <c r="L104" s="322">
        <v>72909</v>
      </c>
      <c r="M104" s="323">
        <v>72385</v>
      </c>
      <c r="N104" s="305">
        <f>L104-M104</f>
        <v>524</v>
      </c>
      <c r="O104" s="305">
        <f>$F104*N104</f>
        <v>209600</v>
      </c>
      <c r="P104" s="305">
        <f>O104/1000000</f>
        <v>0.2096</v>
      </c>
      <c r="Q104" s="437"/>
    </row>
    <row r="105" spans="1:17" ht="15" customHeight="1">
      <c r="A105" s="256"/>
      <c r="B105" s="300" t="s">
        <v>34</v>
      </c>
      <c r="C105" s="317"/>
      <c r="D105" s="330"/>
      <c r="E105" s="310"/>
      <c r="F105" s="317"/>
      <c r="G105" s="322"/>
      <c r="H105" s="323"/>
      <c r="I105" s="323"/>
      <c r="J105" s="323"/>
      <c r="K105" s="323"/>
      <c r="L105" s="322"/>
      <c r="M105" s="323"/>
      <c r="N105" s="323"/>
      <c r="O105" s="323"/>
      <c r="P105" s="324"/>
      <c r="Q105" s="436"/>
    </row>
    <row r="106" spans="1:17" ht="15" customHeight="1">
      <c r="A106" s="256">
        <v>71</v>
      </c>
      <c r="B106" s="763" t="s">
        <v>339</v>
      </c>
      <c r="C106" s="317">
        <v>5128439</v>
      </c>
      <c r="D106" s="329" t="s">
        <v>12</v>
      </c>
      <c r="E106" s="310" t="s">
        <v>325</v>
      </c>
      <c r="F106" s="317">
        <v>800</v>
      </c>
      <c r="G106" s="322">
        <v>921567</v>
      </c>
      <c r="H106" s="323">
        <v>921917</v>
      </c>
      <c r="I106" s="323">
        <f>G106-H106</f>
        <v>-350</v>
      </c>
      <c r="J106" s="323">
        <f>$F106*I106</f>
        <v>-280000</v>
      </c>
      <c r="K106" s="323">
        <f>J106/1000000</f>
        <v>-0.28</v>
      </c>
      <c r="L106" s="322">
        <v>997983</v>
      </c>
      <c r="M106" s="323">
        <v>998082</v>
      </c>
      <c r="N106" s="323">
        <f>L106-M106</f>
        <v>-99</v>
      </c>
      <c r="O106" s="323">
        <f>$F106*N106</f>
        <v>-79200</v>
      </c>
      <c r="P106" s="324">
        <f>O106/1000000</f>
        <v>-0.0792</v>
      </c>
      <c r="Q106" s="448"/>
    </row>
    <row r="107" spans="1:17" ht="15" customHeight="1">
      <c r="A107" s="256"/>
      <c r="B107" s="663" t="s">
        <v>416</v>
      </c>
      <c r="C107" s="317"/>
      <c r="D107" s="329"/>
      <c r="E107" s="310"/>
      <c r="F107" s="317"/>
      <c r="G107" s="322"/>
      <c r="H107" s="323"/>
      <c r="I107" s="323"/>
      <c r="J107" s="323"/>
      <c r="K107" s="323"/>
      <c r="L107" s="322"/>
      <c r="M107" s="323"/>
      <c r="N107" s="323"/>
      <c r="O107" s="323"/>
      <c r="P107" s="323"/>
      <c r="Q107" s="448"/>
    </row>
    <row r="108" spans="1:17" ht="15" customHeight="1">
      <c r="A108" s="256">
        <v>72</v>
      </c>
      <c r="B108" s="664" t="s">
        <v>417</v>
      </c>
      <c r="C108" s="317">
        <v>5295127</v>
      </c>
      <c r="D108" s="329" t="s">
        <v>12</v>
      </c>
      <c r="E108" s="310" t="s">
        <v>325</v>
      </c>
      <c r="F108" s="317">
        <v>100</v>
      </c>
      <c r="G108" s="322">
        <v>446263</v>
      </c>
      <c r="H108" s="323">
        <v>445401</v>
      </c>
      <c r="I108" s="323">
        <f>G108-H108</f>
        <v>862</v>
      </c>
      <c r="J108" s="323">
        <f>$F108*I108</f>
        <v>86200</v>
      </c>
      <c r="K108" s="323">
        <f>J108/1000000</f>
        <v>0.0862</v>
      </c>
      <c r="L108" s="322">
        <v>85363</v>
      </c>
      <c r="M108" s="323">
        <v>84822</v>
      </c>
      <c r="N108" s="323">
        <f>L108-M108</f>
        <v>541</v>
      </c>
      <c r="O108" s="323">
        <f>$F108*N108</f>
        <v>54100</v>
      </c>
      <c r="P108" s="324">
        <f>O108/1000000</f>
        <v>0.0541</v>
      </c>
      <c r="Q108" s="448"/>
    </row>
    <row r="109" spans="1:17" ht="15" customHeight="1">
      <c r="A109" s="256">
        <v>73</v>
      </c>
      <c r="B109" s="664" t="s">
        <v>421</v>
      </c>
      <c r="C109" s="317">
        <v>5128400</v>
      </c>
      <c r="D109" s="329" t="s">
        <v>12</v>
      </c>
      <c r="E109" s="310" t="s">
        <v>325</v>
      </c>
      <c r="F109" s="317">
        <v>1000</v>
      </c>
      <c r="G109" s="322">
        <v>3972</v>
      </c>
      <c r="H109" s="323">
        <v>4198</v>
      </c>
      <c r="I109" s="323">
        <f>G109-H109</f>
        <v>-226</v>
      </c>
      <c r="J109" s="323">
        <f>$F109*I109</f>
        <v>-226000</v>
      </c>
      <c r="K109" s="323">
        <f>J109/1000000</f>
        <v>-0.226</v>
      </c>
      <c r="L109" s="322">
        <v>1870</v>
      </c>
      <c r="M109" s="323">
        <v>1883</v>
      </c>
      <c r="N109" s="323">
        <f>L109-M109</f>
        <v>-13</v>
      </c>
      <c r="O109" s="323">
        <f>$F109*N109</f>
        <v>-13000</v>
      </c>
      <c r="P109" s="324">
        <f>O109/1000000</f>
        <v>-0.013</v>
      </c>
      <c r="Q109" s="448"/>
    </row>
    <row r="110" spans="2:17" ht="15" customHeight="1">
      <c r="B110" s="300" t="s">
        <v>177</v>
      </c>
      <c r="C110" s="317"/>
      <c r="D110" s="329"/>
      <c r="E110" s="310"/>
      <c r="F110" s="317"/>
      <c r="G110" s="322"/>
      <c r="H110" s="323"/>
      <c r="I110" s="323"/>
      <c r="J110" s="323"/>
      <c r="K110" s="323"/>
      <c r="L110" s="322"/>
      <c r="M110" s="323"/>
      <c r="N110" s="323"/>
      <c r="O110" s="323"/>
      <c r="P110" s="323"/>
      <c r="Q110" s="436"/>
    </row>
    <row r="111" spans="1:17" ht="15" customHeight="1">
      <c r="A111" s="256">
        <v>74</v>
      </c>
      <c r="B111" s="295" t="s">
        <v>341</v>
      </c>
      <c r="C111" s="317">
        <v>4902555</v>
      </c>
      <c r="D111" s="329" t="s">
        <v>12</v>
      </c>
      <c r="E111" s="310" t="s">
        <v>325</v>
      </c>
      <c r="F111" s="317">
        <v>75</v>
      </c>
      <c r="G111" s="322">
        <v>10809</v>
      </c>
      <c r="H111" s="323">
        <v>10809</v>
      </c>
      <c r="I111" s="323">
        <f>G111-H111</f>
        <v>0</v>
      </c>
      <c r="J111" s="323">
        <f>$F111*I111</f>
        <v>0</v>
      </c>
      <c r="K111" s="323">
        <f>J111/1000000</f>
        <v>0</v>
      </c>
      <c r="L111" s="322">
        <v>22336</v>
      </c>
      <c r="M111" s="323">
        <v>22055</v>
      </c>
      <c r="N111" s="323">
        <f>L111-M111</f>
        <v>281</v>
      </c>
      <c r="O111" s="323">
        <f>$F111*N111</f>
        <v>21075</v>
      </c>
      <c r="P111" s="324">
        <f>O111/1000000</f>
        <v>0.021075</v>
      </c>
      <c r="Q111" s="448"/>
    </row>
    <row r="112" spans="1:17" ht="15" customHeight="1">
      <c r="A112" s="256">
        <v>75</v>
      </c>
      <c r="B112" s="295" t="s">
        <v>342</v>
      </c>
      <c r="C112" s="317">
        <v>4902581</v>
      </c>
      <c r="D112" s="329" t="s">
        <v>12</v>
      </c>
      <c r="E112" s="310" t="s">
        <v>325</v>
      </c>
      <c r="F112" s="317">
        <v>100</v>
      </c>
      <c r="G112" s="322">
        <v>5309</v>
      </c>
      <c r="H112" s="323">
        <v>5309</v>
      </c>
      <c r="I112" s="323">
        <f>G112-H112</f>
        <v>0</v>
      </c>
      <c r="J112" s="323">
        <f>$F112*I112</f>
        <v>0</v>
      </c>
      <c r="K112" s="323">
        <f>J112/1000000</f>
        <v>0</v>
      </c>
      <c r="L112" s="322">
        <v>14709</v>
      </c>
      <c r="M112" s="323">
        <v>14239</v>
      </c>
      <c r="N112" s="323">
        <f>L112-M112</f>
        <v>470</v>
      </c>
      <c r="O112" s="323">
        <f>$F112*N112</f>
        <v>47000</v>
      </c>
      <c r="P112" s="324">
        <f>O112/1000000</f>
        <v>0.047</v>
      </c>
      <c r="Q112" s="436"/>
    </row>
    <row r="113" spans="2:17" ht="15" customHeight="1">
      <c r="B113" s="300" t="s">
        <v>395</v>
      </c>
      <c r="C113" s="317"/>
      <c r="D113" s="329"/>
      <c r="E113" s="310"/>
      <c r="F113" s="317"/>
      <c r="G113" s="322"/>
      <c r="H113" s="323"/>
      <c r="I113" s="323"/>
      <c r="J113" s="323"/>
      <c r="K113" s="323"/>
      <c r="L113" s="322"/>
      <c r="M113" s="323"/>
      <c r="N113" s="323"/>
      <c r="O113" s="323"/>
      <c r="P113" s="323"/>
      <c r="Q113" s="436"/>
    </row>
    <row r="114" spans="1:17" ht="15" customHeight="1">
      <c r="A114" s="256">
        <v>76</v>
      </c>
      <c r="B114" s="295" t="s">
        <v>396</v>
      </c>
      <c r="C114" s="317">
        <v>4864861</v>
      </c>
      <c r="D114" s="329" t="s">
        <v>12</v>
      </c>
      <c r="E114" s="310" t="s">
        <v>325</v>
      </c>
      <c r="F114" s="317">
        <v>500</v>
      </c>
      <c r="G114" s="322">
        <v>8851</v>
      </c>
      <c r="H114" s="323">
        <v>8822</v>
      </c>
      <c r="I114" s="323">
        <f aca="true" t="shared" si="12" ref="I114:I121">G114-H114</f>
        <v>29</v>
      </c>
      <c r="J114" s="323">
        <f aca="true" t="shared" si="13" ref="J114:J121">$F114*I114</f>
        <v>14500</v>
      </c>
      <c r="K114" s="323">
        <f aca="true" t="shared" si="14" ref="K114:K121">J114/1000000</f>
        <v>0.0145</v>
      </c>
      <c r="L114" s="322">
        <v>3180</v>
      </c>
      <c r="M114" s="323">
        <v>3144</v>
      </c>
      <c r="N114" s="323">
        <f aca="true" t="shared" si="15" ref="N114:N121">L114-M114</f>
        <v>36</v>
      </c>
      <c r="O114" s="323">
        <f aca="true" t="shared" si="16" ref="O114:O121">$F114*N114</f>
        <v>18000</v>
      </c>
      <c r="P114" s="324">
        <f aca="true" t="shared" si="17" ref="P114:P121">O114/1000000</f>
        <v>0.018</v>
      </c>
      <c r="Q114" s="448"/>
    </row>
    <row r="115" spans="1:17" ht="15" customHeight="1">
      <c r="A115" s="256">
        <v>77</v>
      </c>
      <c r="B115" s="295" t="s">
        <v>397</v>
      </c>
      <c r="C115" s="317">
        <v>4864877</v>
      </c>
      <c r="D115" s="329" t="s">
        <v>12</v>
      </c>
      <c r="E115" s="310" t="s">
        <v>325</v>
      </c>
      <c r="F115" s="317">
        <v>1000</v>
      </c>
      <c r="G115" s="322">
        <v>999204</v>
      </c>
      <c r="H115" s="323">
        <v>999205</v>
      </c>
      <c r="I115" s="323">
        <f t="shared" si="12"/>
        <v>-1</v>
      </c>
      <c r="J115" s="323">
        <f t="shared" si="13"/>
        <v>-1000</v>
      </c>
      <c r="K115" s="323">
        <f t="shared" si="14"/>
        <v>-0.001</v>
      </c>
      <c r="L115" s="322">
        <v>4180</v>
      </c>
      <c r="M115" s="323">
        <v>4054</v>
      </c>
      <c r="N115" s="323">
        <f t="shared" si="15"/>
        <v>126</v>
      </c>
      <c r="O115" s="323">
        <f t="shared" si="16"/>
        <v>126000</v>
      </c>
      <c r="P115" s="324">
        <f t="shared" si="17"/>
        <v>0.126</v>
      </c>
      <c r="Q115" s="436"/>
    </row>
    <row r="116" spans="1:17" ht="15" customHeight="1">
      <c r="A116" s="256">
        <v>78</v>
      </c>
      <c r="B116" s="295" t="s">
        <v>398</v>
      </c>
      <c r="C116" s="317">
        <v>4864841</v>
      </c>
      <c r="D116" s="329" t="s">
        <v>12</v>
      </c>
      <c r="E116" s="310" t="s">
        <v>325</v>
      </c>
      <c r="F116" s="317">
        <v>1000</v>
      </c>
      <c r="G116" s="322">
        <v>985837</v>
      </c>
      <c r="H116" s="323">
        <v>985839</v>
      </c>
      <c r="I116" s="323">
        <f t="shared" si="12"/>
        <v>-2</v>
      </c>
      <c r="J116" s="323">
        <f t="shared" si="13"/>
        <v>-2000</v>
      </c>
      <c r="K116" s="323">
        <f t="shared" si="14"/>
        <v>-0.002</v>
      </c>
      <c r="L116" s="322">
        <v>974</v>
      </c>
      <c r="M116" s="323">
        <v>1085</v>
      </c>
      <c r="N116" s="323">
        <f t="shared" si="15"/>
        <v>-111</v>
      </c>
      <c r="O116" s="323">
        <f t="shared" si="16"/>
        <v>-111000</v>
      </c>
      <c r="P116" s="324">
        <f t="shared" si="17"/>
        <v>-0.111</v>
      </c>
      <c r="Q116" s="436"/>
    </row>
    <row r="117" spans="1:17" ht="15" customHeight="1">
      <c r="A117" s="256">
        <v>79</v>
      </c>
      <c r="B117" s="295" t="s">
        <v>399</v>
      </c>
      <c r="C117" s="317">
        <v>4864882</v>
      </c>
      <c r="D117" s="329" t="s">
        <v>12</v>
      </c>
      <c r="E117" s="310" t="s">
        <v>325</v>
      </c>
      <c r="F117" s="317">
        <v>1000</v>
      </c>
      <c r="G117" s="322">
        <v>6301</v>
      </c>
      <c r="H117" s="323">
        <v>6294</v>
      </c>
      <c r="I117" s="323">
        <f t="shared" si="12"/>
        <v>7</v>
      </c>
      <c r="J117" s="323">
        <f t="shared" si="13"/>
        <v>7000</v>
      </c>
      <c r="K117" s="323">
        <f t="shared" si="14"/>
        <v>0.007</v>
      </c>
      <c r="L117" s="322">
        <v>6593</v>
      </c>
      <c r="M117" s="323">
        <v>6540</v>
      </c>
      <c r="N117" s="323">
        <f t="shared" si="15"/>
        <v>53</v>
      </c>
      <c r="O117" s="323">
        <f t="shared" si="16"/>
        <v>53000</v>
      </c>
      <c r="P117" s="324">
        <f t="shared" si="17"/>
        <v>0.053</v>
      </c>
      <c r="Q117" s="436"/>
    </row>
    <row r="118" spans="1:17" ht="15" customHeight="1">
      <c r="A118" s="256">
        <v>80</v>
      </c>
      <c r="B118" s="295" t="s">
        <v>400</v>
      </c>
      <c r="C118" s="317">
        <v>4864824</v>
      </c>
      <c r="D118" s="329" t="s">
        <v>12</v>
      </c>
      <c r="E118" s="310" t="s">
        <v>325</v>
      </c>
      <c r="F118" s="317">
        <v>160</v>
      </c>
      <c r="G118" s="322">
        <v>3547</v>
      </c>
      <c r="H118" s="323">
        <v>3533</v>
      </c>
      <c r="I118" s="323">
        <f>G118-H118</f>
        <v>14</v>
      </c>
      <c r="J118" s="323">
        <f>$F118*I118</f>
        <v>2240</v>
      </c>
      <c r="K118" s="323">
        <f>J118/1000000</f>
        <v>0.00224</v>
      </c>
      <c r="L118" s="322">
        <v>1000090</v>
      </c>
      <c r="M118" s="323">
        <v>999984</v>
      </c>
      <c r="N118" s="323">
        <f>L118-M118</f>
        <v>106</v>
      </c>
      <c r="O118" s="323">
        <f>$F118*N118</f>
        <v>16960</v>
      </c>
      <c r="P118" s="323">
        <f>O118/1000000</f>
        <v>0.01696</v>
      </c>
      <c r="Q118" s="448"/>
    </row>
    <row r="119" spans="1:17" ht="15" customHeight="1">
      <c r="A119" s="271">
        <v>81</v>
      </c>
      <c r="B119" s="295" t="s">
        <v>401</v>
      </c>
      <c r="C119" s="317">
        <v>5295123</v>
      </c>
      <c r="D119" s="329" t="s">
        <v>12</v>
      </c>
      <c r="E119" s="310" t="s">
        <v>325</v>
      </c>
      <c r="F119" s="317">
        <v>100</v>
      </c>
      <c r="G119" s="322">
        <v>3655</v>
      </c>
      <c r="H119" s="323">
        <v>3613</v>
      </c>
      <c r="I119" s="323">
        <f>G119-H119</f>
        <v>42</v>
      </c>
      <c r="J119" s="323">
        <f>$F119*I119</f>
        <v>4200</v>
      </c>
      <c r="K119" s="323">
        <f>J119/1000000</f>
        <v>0.0042</v>
      </c>
      <c r="L119" s="322">
        <v>13</v>
      </c>
      <c r="M119" s="323">
        <v>159</v>
      </c>
      <c r="N119" s="323">
        <f>L119-M119</f>
        <v>-146</v>
      </c>
      <c r="O119" s="323">
        <f>$F119*N119</f>
        <v>-14600</v>
      </c>
      <c r="P119" s="323">
        <f>O119/1000000</f>
        <v>-0.0146</v>
      </c>
      <c r="Q119" s="448"/>
    </row>
    <row r="120" spans="1:17" ht="15" customHeight="1">
      <c r="A120" s="307">
        <v>82</v>
      </c>
      <c r="B120" s="295" t="s">
        <v>423</v>
      </c>
      <c r="C120" s="317">
        <v>4864879</v>
      </c>
      <c r="D120" s="329" t="s">
        <v>12</v>
      </c>
      <c r="E120" s="310" t="s">
        <v>325</v>
      </c>
      <c r="F120" s="317">
        <v>1000</v>
      </c>
      <c r="G120" s="322">
        <v>4055</v>
      </c>
      <c r="H120" s="323">
        <v>4051</v>
      </c>
      <c r="I120" s="323">
        <f>G120-H120</f>
        <v>4</v>
      </c>
      <c r="J120" s="323">
        <f>$F120*I120</f>
        <v>4000</v>
      </c>
      <c r="K120" s="323">
        <f>J120/1000000</f>
        <v>0.004</v>
      </c>
      <c r="L120" s="322">
        <v>1030</v>
      </c>
      <c r="M120" s="323">
        <v>789</v>
      </c>
      <c r="N120" s="323">
        <f>L120-M120</f>
        <v>241</v>
      </c>
      <c r="O120" s="323">
        <f>$F120*N120</f>
        <v>241000</v>
      </c>
      <c r="P120" s="323">
        <f>O120/1000000</f>
        <v>0.241</v>
      </c>
      <c r="Q120" s="819"/>
    </row>
    <row r="121" spans="1:17" s="102" customFormat="1" ht="15" customHeight="1">
      <c r="A121" s="307">
        <v>83</v>
      </c>
      <c r="B121" s="295" t="s">
        <v>424</v>
      </c>
      <c r="C121" s="673">
        <v>4864847</v>
      </c>
      <c r="D121" s="673" t="s">
        <v>12</v>
      </c>
      <c r="E121" s="310" t="s">
        <v>325</v>
      </c>
      <c r="F121" s="265">
        <v>1000</v>
      </c>
      <c r="G121" s="322">
        <v>4619</v>
      </c>
      <c r="H121" s="323">
        <v>4615</v>
      </c>
      <c r="I121" s="296">
        <f t="shared" si="12"/>
        <v>4</v>
      </c>
      <c r="J121" s="296">
        <f t="shared" si="13"/>
        <v>4000</v>
      </c>
      <c r="K121" s="265">
        <f t="shared" si="14"/>
        <v>0.004</v>
      </c>
      <c r="L121" s="322">
        <v>7292</v>
      </c>
      <c r="M121" s="323">
        <v>6987</v>
      </c>
      <c r="N121" s="296">
        <f t="shared" si="15"/>
        <v>305</v>
      </c>
      <c r="O121" s="296">
        <f t="shared" si="16"/>
        <v>305000</v>
      </c>
      <c r="P121" s="265">
        <f t="shared" si="17"/>
        <v>0.305</v>
      </c>
      <c r="Q121" s="819"/>
    </row>
    <row r="122" spans="2:17" ht="15" customHeight="1">
      <c r="B122" s="328" t="s">
        <v>433</v>
      </c>
      <c r="C122" s="37"/>
      <c r="D122" s="119"/>
      <c r="E122" s="91"/>
      <c r="F122" s="38"/>
      <c r="G122" s="322"/>
      <c r="H122" s="323"/>
      <c r="I122" s="305"/>
      <c r="J122" s="305"/>
      <c r="K122" s="305"/>
      <c r="L122" s="322"/>
      <c r="M122" s="323"/>
      <c r="N122" s="305"/>
      <c r="O122" s="305"/>
      <c r="P122" s="305"/>
      <c r="Q122" s="437"/>
    </row>
    <row r="123" spans="1:17" ht="15" customHeight="1">
      <c r="A123" s="307">
        <v>84</v>
      </c>
      <c r="B123" s="728" t="s">
        <v>434</v>
      </c>
      <c r="C123" s="37">
        <v>4865158</v>
      </c>
      <c r="D123" s="119" t="s">
        <v>12</v>
      </c>
      <c r="E123" s="91" t="s">
        <v>325</v>
      </c>
      <c r="F123" s="440">
        <v>200</v>
      </c>
      <c r="G123" s="322">
        <v>997021</v>
      </c>
      <c r="H123" s="323">
        <v>997143</v>
      </c>
      <c r="I123" s="305">
        <f>G123-H123</f>
        <v>-122</v>
      </c>
      <c r="J123" s="305">
        <f>$F123*I123</f>
        <v>-24400</v>
      </c>
      <c r="K123" s="305">
        <f>J123/1000000</f>
        <v>-0.0244</v>
      </c>
      <c r="L123" s="322">
        <v>14496</v>
      </c>
      <c r="M123" s="323">
        <v>14464</v>
      </c>
      <c r="N123" s="305">
        <f>L123-M123</f>
        <v>32</v>
      </c>
      <c r="O123" s="305">
        <f>$F123*N123</f>
        <v>6400</v>
      </c>
      <c r="P123" s="305">
        <f>O123/1000000</f>
        <v>0.0064</v>
      </c>
      <c r="Q123" s="437"/>
    </row>
    <row r="124" spans="1:17" ht="15" customHeight="1">
      <c r="A124" s="307">
        <v>85</v>
      </c>
      <c r="B124" s="728" t="s">
        <v>435</v>
      </c>
      <c r="C124" s="37">
        <v>4864816</v>
      </c>
      <c r="D124" s="119" t="s">
        <v>12</v>
      </c>
      <c r="E124" s="91" t="s">
        <v>325</v>
      </c>
      <c r="F124" s="440">
        <v>187.5</v>
      </c>
      <c r="G124" s="322">
        <v>993733</v>
      </c>
      <c r="H124" s="323">
        <v>993932</v>
      </c>
      <c r="I124" s="305">
        <f>G124-H124</f>
        <v>-199</v>
      </c>
      <c r="J124" s="305">
        <f>$F124*I124</f>
        <v>-37312.5</v>
      </c>
      <c r="K124" s="305">
        <f>J124/1000000</f>
        <v>-0.0373125</v>
      </c>
      <c r="L124" s="322">
        <v>5448</v>
      </c>
      <c r="M124" s="323">
        <v>5456</v>
      </c>
      <c r="N124" s="305">
        <f>L124-M124</f>
        <v>-8</v>
      </c>
      <c r="O124" s="305">
        <f>$F124*N124</f>
        <v>-1500</v>
      </c>
      <c r="P124" s="305">
        <f>O124/1000000</f>
        <v>-0.0015</v>
      </c>
      <c r="Q124" s="437"/>
    </row>
    <row r="125" spans="1:17" ht="15" customHeight="1">
      <c r="A125" s="305">
        <v>86</v>
      </c>
      <c r="B125" s="728" t="s">
        <v>436</v>
      </c>
      <c r="C125" s="37">
        <v>4864808</v>
      </c>
      <c r="D125" s="119" t="s">
        <v>12</v>
      </c>
      <c r="E125" s="91" t="s">
        <v>325</v>
      </c>
      <c r="F125" s="440">
        <v>187.5</v>
      </c>
      <c r="G125" s="322">
        <v>992516</v>
      </c>
      <c r="H125" s="323">
        <v>992703</v>
      </c>
      <c r="I125" s="305">
        <f>G125-H125</f>
        <v>-187</v>
      </c>
      <c r="J125" s="305">
        <f>$F125*I125</f>
        <v>-35062.5</v>
      </c>
      <c r="K125" s="305">
        <f>J125/1000000</f>
        <v>-0.0350625</v>
      </c>
      <c r="L125" s="322">
        <v>4053</v>
      </c>
      <c r="M125" s="323">
        <v>4034</v>
      </c>
      <c r="N125" s="305">
        <f>L125-M125</f>
        <v>19</v>
      </c>
      <c r="O125" s="305">
        <f>$F125*N125</f>
        <v>3562.5</v>
      </c>
      <c r="P125" s="305">
        <f>O125/1000000</f>
        <v>0.0035625</v>
      </c>
      <c r="Q125" s="437"/>
    </row>
    <row r="126" spans="1:17" ht="15" customHeight="1">
      <c r="A126" s="305">
        <v>87</v>
      </c>
      <c r="B126" s="728" t="s">
        <v>437</v>
      </c>
      <c r="C126" s="37">
        <v>4865005</v>
      </c>
      <c r="D126" s="119" t="s">
        <v>12</v>
      </c>
      <c r="E126" s="91" t="s">
        <v>325</v>
      </c>
      <c r="F126" s="440">
        <v>250</v>
      </c>
      <c r="G126" s="322">
        <v>3330</v>
      </c>
      <c r="H126" s="323">
        <v>3131</v>
      </c>
      <c r="I126" s="305">
        <f>G126-H126</f>
        <v>199</v>
      </c>
      <c r="J126" s="305">
        <f>$F126*I126</f>
        <v>49750</v>
      </c>
      <c r="K126" s="305">
        <f>J126/1000000</f>
        <v>0.04975</v>
      </c>
      <c r="L126" s="322">
        <v>7981</v>
      </c>
      <c r="M126" s="323">
        <v>7914</v>
      </c>
      <c r="N126" s="305">
        <f>L126-M126</f>
        <v>67</v>
      </c>
      <c r="O126" s="305">
        <f>$F126*N126</f>
        <v>16750</v>
      </c>
      <c r="P126" s="305">
        <f>O126/1000000</f>
        <v>0.01675</v>
      </c>
      <c r="Q126" s="437"/>
    </row>
    <row r="127" spans="1:17" s="472" customFormat="1" ht="17.25" thickBot="1">
      <c r="A127" s="764">
        <v>88</v>
      </c>
      <c r="B127" s="765" t="s">
        <v>438</v>
      </c>
      <c r="C127" s="711">
        <v>4864822</v>
      </c>
      <c r="D127" s="248" t="s">
        <v>12</v>
      </c>
      <c r="E127" s="249" t="s">
        <v>325</v>
      </c>
      <c r="F127" s="711">
        <v>100</v>
      </c>
      <c r="G127" s="434">
        <v>996144</v>
      </c>
      <c r="H127" s="435">
        <v>995899</v>
      </c>
      <c r="I127" s="309">
        <f>G127-H127</f>
        <v>245</v>
      </c>
      <c r="J127" s="309">
        <f>$F127*I127</f>
        <v>24500</v>
      </c>
      <c r="K127" s="309">
        <f>J127/1000000</f>
        <v>0.0245</v>
      </c>
      <c r="L127" s="434">
        <v>29054</v>
      </c>
      <c r="M127" s="435">
        <v>28669</v>
      </c>
      <c r="N127" s="309">
        <f>L127-M127</f>
        <v>385</v>
      </c>
      <c r="O127" s="309">
        <f>$F127*N127</f>
        <v>38500</v>
      </c>
      <c r="P127" s="309">
        <f>O127/1000000</f>
        <v>0.0385</v>
      </c>
      <c r="Q127" s="766"/>
    </row>
    <row r="128" spans="1:17" s="469" customFormat="1" ht="7.5" customHeight="1" thickTop="1">
      <c r="A128" s="42"/>
      <c r="B128" s="741"/>
      <c r="C128" s="470"/>
      <c r="D128" s="119"/>
      <c r="E128" s="91"/>
      <c r="F128" s="470"/>
      <c r="G128" s="323"/>
      <c r="H128" s="323"/>
      <c r="I128" s="305"/>
      <c r="J128" s="305"/>
      <c r="K128" s="305"/>
      <c r="L128" s="323"/>
      <c r="M128" s="323"/>
      <c r="N128" s="305"/>
      <c r="O128" s="305"/>
      <c r="P128" s="305"/>
      <c r="Q128" s="777"/>
    </row>
    <row r="129" spans="1:16" ht="21" customHeight="1">
      <c r="A129" s="180" t="s">
        <v>291</v>
      </c>
      <c r="C129" s="54"/>
      <c r="D129" s="87"/>
      <c r="E129" s="87"/>
      <c r="F129" s="568"/>
      <c r="K129" s="569">
        <f>SUM(K8:K128)</f>
        <v>5.201035599999996</v>
      </c>
      <c r="L129" s="20"/>
      <c r="M129" s="20"/>
      <c r="N129" s="20"/>
      <c r="O129" s="20"/>
      <c r="P129" s="569">
        <f>SUM(P8:P128)</f>
        <v>3.65285151</v>
      </c>
    </row>
    <row r="130" spans="3:16" ht="9.75" customHeight="1" hidden="1">
      <c r="C130" s="87"/>
      <c r="D130" s="87"/>
      <c r="E130" s="87"/>
      <c r="F130" s="568"/>
      <c r="L130" s="521"/>
      <c r="M130" s="521"/>
      <c r="N130" s="521"/>
      <c r="O130" s="521"/>
      <c r="P130" s="521"/>
    </row>
    <row r="131" spans="1:17" ht="24" thickBot="1">
      <c r="A131" s="376" t="s">
        <v>180</v>
      </c>
      <c r="C131" s="87"/>
      <c r="D131" s="87"/>
      <c r="E131" s="87"/>
      <c r="F131" s="568"/>
      <c r="G131" s="469"/>
      <c r="H131" s="469"/>
      <c r="I131" s="44" t="s">
        <v>374</v>
      </c>
      <c r="J131" s="469"/>
      <c r="K131" s="469"/>
      <c r="L131" s="470"/>
      <c r="M131" s="470"/>
      <c r="N131" s="44" t="s">
        <v>375</v>
      </c>
      <c r="O131" s="470"/>
      <c r="P131" s="470"/>
      <c r="Q131" s="565" t="str">
        <f>NDPL!$Q$1</f>
        <v>JUNE-2020</v>
      </c>
    </row>
    <row r="132" spans="1:17" ht="39.75" thickBot="1" thickTop="1">
      <c r="A132" s="490" t="s">
        <v>8</v>
      </c>
      <c r="B132" s="491" t="s">
        <v>9</v>
      </c>
      <c r="C132" s="492" t="s">
        <v>1</v>
      </c>
      <c r="D132" s="492" t="s">
        <v>2</v>
      </c>
      <c r="E132" s="492" t="s">
        <v>3</v>
      </c>
      <c r="F132" s="570" t="s">
        <v>10</v>
      </c>
      <c r="G132" s="490" t="str">
        <f>NDPL!G5</f>
        <v>FINAL READING 30/06/2020</v>
      </c>
      <c r="H132" s="492" t="str">
        <f>NDPL!H5</f>
        <v>INTIAL READING 01/06/2020</v>
      </c>
      <c r="I132" s="492" t="s">
        <v>4</v>
      </c>
      <c r="J132" s="492" t="s">
        <v>5</v>
      </c>
      <c r="K132" s="492" t="s">
        <v>6</v>
      </c>
      <c r="L132" s="490" t="str">
        <f>NDPL!G5</f>
        <v>FINAL READING 30/06/2020</v>
      </c>
      <c r="M132" s="492" t="str">
        <f>NDPL!H5</f>
        <v>INTIAL READING 01/06/2020</v>
      </c>
      <c r="N132" s="492" t="s">
        <v>4</v>
      </c>
      <c r="O132" s="492" t="s">
        <v>5</v>
      </c>
      <c r="P132" s="492" t="s">
        <v>6</v>
      </c>
      <c r="Q132" s="514" t="s">
        <v>288</v>
      </c>
    </row>
    <row r="133" spans="3:16" ht="18" thickBot="1" thickTop="1">
      <c r="C133" s="87"/>
      <c r="D133" s="87"/>
      <c r="E133" s="87"/>
      <c r="F133" s="568"/>
      <c r="L133" s="521"/>
      <c r="M133" s="521"/>
      <c r="N133" s="521"/>
      <c r="O133" s="521"/>
      <c r="P133" s="521"/>
    </row>
    <row r="134" spans="1:17" ht="18" customHeight="1" thickTop="1">
      <c r="A134" s="334"/>
      <c r="B134" s="335" t="s">
        <v>167</v>
      </c>
      <c r="C134" s="308"/>
      <c r="D134" s="88"/>
      <c r="E134" s="88"/>
      <c r="F134" s="304"/>
      <c r="G134" s="50"/>
      <c r="H134" s="444"/>
      <c r="I134" s="444"/>
      <c r="J134" s="444"/>
      <c r="K134" s="571"/>
      <c r="L134" s="523"/>
      <c r="M134" s="524"/>
      <c r="N134" s="524"/>
      <c r="O134" s="524"/>
      <c r="P134" s="525"/>
      <c r="Q134" s="520"/>
    </row>
    <row r="135" spans="1:17" ht="18">
      <c r="A135" s="307">
        <v>1</v>
      </c>
      <c r="B135" s="336" t="s">
        <v>168</v>
      </c>
      <c r="C135" s="317">
        <v>4865151</v>
      </c>
      <c r="D135" s="119" t="s">
        <v>12</v>
      </c>
      <c r="E135" s="91" t="s">
        <v>325</v>
      </c>
      <c r="F135" s="305">
        <v>-500</v>
      </c>
      <c r="G135" s="322">
        <v>21858</v>
      </c>
      <c r="H135" s="323">
        <v>21830</v>
      </c>
      <c r="I135" s="271">
        <f>G135-H135</f>
        <v>28</v>
      </c>
      <c r="J135" s="271">
        <f>$F135*I135</f>
        <v>-14000</v>
      </c>
      <c r="K135" s="271">
        <f>J135/1000000</f>
        <v>-0.014</v>
      </c>
      <c r="L135" s="322">
        <v>4883</v>
      </c>
      <c r="M135" s="323">
        <v>4882</v>
      </c>
      <c r="N135" s="271">
        <f>L135-M135</f>
        <v>1</v>
      </c>
      <c r="O135" s="271">
        <f>$F135*N135</f>
        <v>-500</v>
      </c>
      <c r="P135" s="271">
        <f>O135/1000000</f>
        <v>-0.0005</v>
      </c>
      <c r="Q135" s="454"/>
    </row>
    <row r="136" spans="1:17" ht="18" customHeight="1">
      <c r="A136" s="307"/>
      <c r="B136" s="337" t="s">
        <v>40</v>
      </c>
      <c r="C136" s="317"/>
      <c r="D136" s="119"/>
      <c r="E136" s="119"/>
      <c r="F136" s="305"/>
      <c r="G136" s="322"/>
      <c r="H136" s="323"/>
      <c r="I136" s="271"/>
      <c r="J136" s="271"/>
      <c r="K136" s="271"/>
      <c r="L136" s="322"/>
      <c r="M136" s="323"/>
      <c r="N136" s="271"/>
      <c r="O136" s="271"/>
      <c r="P136" s="271"/>
      <c r="Q136" s="449"/>
    </row>
    <row r="137" spans="1:17" ht="18" customHeight="1">
      <c r="A137" s="307"/>
      <c r="B137" s="337" t="s">
        <v>112</v>
      </c>
      <c r="C137" s="317"/>
      <c r="D137" s="119"/>
      <c r="E137" s="119"/>
      <c r="F137" s="305"/>
      <c r="G137" s="322"/>
      <c r="H137" s="323"/>
      <c r="I137" s="271"/>
      <c r="J137" s="271"/>
      <c r="K137" s="271"/>
      <c r="L137" s="322"/>
      <c r="M137" s="323"/>
      <c r="N137" s="271"/>
      <c r="O137" s="271"/>
      <c r="P137" s="271"/>
      <c r="Q137" s="449"/>
    </row>
    <row r="138" spans="1:17" ht="18" customHeight="1">
      <c r="A138" s="307">
        <v>2</v>
      </c>
      <c r="B138" s="336" t="s">
        <v>113</v>
      </c>
      <c r="C138" s="317">
        <v>5295199</v>
      </c>
      <c r="D138" s="119" t="s">
        <v>12</v>
      </c>
      <c r="E138" s="91" t="s">
        <v>325</v>
      </c>
      <c r="F138" s="305">
        <v>-1000</v>
      </c>
      <c r="G138" s="322">
        <v>998183</v>
      </c>
      <c r="H138" s="323">
        <v>998183</v>
      </c>
      <c r="I138" s="271">
        <f>G138-H138</f>
        <v>0</v>
      </c>
      <c r="J138" s="271">
        <f>$F138*I138</f>
        <v>0</v>
      </c>
      <c r="K138" s="271">
        <f>J138/1000000</f>
        <v>0</v>
      </c>
      <c r="L138" s="322">
        <v>1170</v>
      </c>
      <c r="M138" s="323">
        <v>1170</v>
      </c>
      <c r="N138" s="271">
        <f>L138-M138</f>
        <v>0</v>
      </c>
      <c r="O138" s="271">
        <f>$F138*N138</f>
        <v>0</v>
      </c>
      <c r="P138" s="271">
        <f>O138/1000000</f>
        <v>0</v>
      </c>
      <c r="Q138" s="449"/>
    </row>
    <row r="139" spans="1:17" ht="18" customHeight="1">
      <c r="A139" s="307">
        <v>3</v>
      </c>
      <c r="B139" s="306" t="s">
        <v>114</v>
      </c>
      <c r="C139" s="317">
        <v>4864828</v>
      </c>
      <c r="D139" s="80" t="s">
        <v>12</v>
      </c>
      <c r="E139" s="91" t="s">
        <v>325</v>
      </c>
      <c r="F139" s="305">
        <v>-133.33</v>
      </c>
      <c r="G139" s="322">
        <v>993880</v>
      </c>
      <c r="H139" s="323">
        <v>993880</v>
      </c>
      <c r="I139" s="271">
        <f>G139-H139</f>
        <v>0</v>
      </c>
      <c r="J139" s="271">
        <f>$F139*I139</f>
        <v>0</v>
      </c>
      <c r="K139" s="271">
        <f>J139/1000000</f>
        <v>0</v>
      </c>
      <c r="L139" s="322">
        <v>9387</v>
      </c>
      <c r="M139" s="323">
        <v>9893</v>
      </c>
      <c r="N139" s="271">
        <f>L139-M139</f>
        <v>-506</v>
      </c>
      <c r="O139" s="271">
        <f>$F139*N139</f>
        <v>67464.98000000001</v>
      </c>
      <c r="P139" s="271">
        <f>O139/1000000</f>
        <v>0.06746498000000001</v>
      </c>
      <c r="Q139" s="449"/>
    </row>
    <row r="140" spans="1:17" ht="18" customHeight="1">
      <c r="A140" s="307">
        <v>4</v>
      </c>
      <c r="B140" s="336" t="s">
        <v>169</v>
      </c>
      <c r="C140" s="317">
        <v>4864804</v>
      </c>
      <c r="D140" s="119" t="s">
        <v>12</v>
      </c>
      <c r="E140" s="91" t="s">
        <v>325</v>
      </c>
      <c r="F140" s="305">
        <v>-200</v>
      </c>
      <c r="G140" s="322">
        <v>994312</v>
      </c>
      <c r="H140" s="323">
        <v>994312</v>
      </c>
      <c r="I140" s="271">
        <f>G140-H140</f>
        <v>0</v>
      </c>
      <c r="J140" s="271">
        <f>$F140*I140</f>
        <v>0</v>
      </c>
      <c r="K140" s="271">
        <f>J140/1000000</f>
        <v>0</v>
      </c>
      <c r="L140" s="322">
        <v>4403</v>
      </c>
      <c r="M140" s="323">
        <v>4403</v>
      </c>
      <c r="N140" s="271">
        <f>L140-M140</f>
        <v>0</v>
      </c>
      <c r="O140" s="271">
        <f>$F140*N140</f>
        <v>0</v>
      </c>
      <c r="P140" s="271">
        <f>O140/1000000</f>
        <v>0</v>
      </c>
      <c r="Q140" s="449"/>
    </row>
    <row r="141" spans="1:17" ht="18" customHeight="1">
      <c r="A141" s="307">
        <v>5</v>
      </c>
      <c r="B141" s="336" t="s">
        <v>170</v>
      </c>
      <c r="C141" s="317">
        <v>4864845</v>
      </c>
      <c r="D141" s="119" t="s">
        <v>12</v>
      </c>
      <c r="E141" s="91" t="s">
        <v>325</v>
      </c>
      <c r="F141" s="305">
        <v>-1000</v>
      </c>
      <c r="G141" s="322">
        <v>1296</v>
      </c>
      <c r="H141" s="323">
        <v>1297</v>
      </c>
      <c r="I141" s="271">
        <f>G141-H141</f>
        <v>-1</v>
      </c>
      <c r="J141" s="271">
        <f>$F141*I141</f>
        <v>1000</v>
      </c>
      <c r="K141" s="271">
        <f>J141/1000000</f>
        <v>0.001</v>
      </c>
      <c r="L141" s="322">
        <v>998502</v>
      </c>
      <c r="M141" s="323">
        <v>998561</v>
      </c>
      <c r="N141" s="271">
        <f>L141-M141</f>
        <v>-59</v>
      </c>
      <c r="O141" s="271">
        <f>$F141*N141</f>
        <v>59000</v>
      </c>
      <c r="P141" s="271">
        <f>O141/1000000</f>
        <v>0.059</v>
      </c>
      <c r="Q141" s="449"/>
    </row>
    <row r="142" spans="1:17" ht="18" customHeight="1">
      <c r="A142" s="307"/>
      <c r="B142" s="338" t="s">
        <v>171</v>
      </c>
      <c r="C142" s="317"/>
      <c r="D142" s="80"/>
      <c r="E142" s="80"/>
      <c r="F142" s="305"/>
      <c r="G142" s="322"/>
      <c r="H142" s="323"/>
      <c r="I142" s="271"/>
      <c r="J142" s="271"/>
      <c r="K142" s="271"/>
      <c r="L142" s="322"/>
      <c r="M142" s="323"/>
      <c r="N142" s="271"/>
      <c r="O142" s="271"/>
      <c r="P142" s="271"/>
      <c r="Q142" s="449"/>
    </row>
    <row r="143" spans="1:17" ht="18" customHeight="1">
      <c r="A143" s="307"/>
      <c r="B143" s="338" t="s">
        <v>103</v>
      </c>
      <c r="C143" s="317"/>
      <c r="D143" s="80"/>
      <c r="E143" s="80"/>
      <c r="F143" s="305"/>
      <c r="G143" s="322"/>
      <c r="H143" s="323"/>
      <c r="I143" s="271"/>
      <c r="J143" s="271"/>
      <c r="K143" s="271"/>
      <c r="L143" s="322"/>
      <c r="M143" s="323"/>
      <c r="N143" s="271"/>
      <c r="O143" s="271"/>
      <c r="P143" s="271"/>
      <c r="Q143" s="449"/>
    </row>
    <row r="144" spans="1:17" s="477" customFormat="1" ht="18">
      <c r="A144" s="460">
        <v>6</v>
      </c>
      <c r="B144" s="461" t="s">
        <v>377</v>
      </c>
      <c r="C144" s="462">
        <v>4864955</v>
      </c>
      <c r="D144" s="156" t="s">
        <v>12</v>
      </c>
      <c r="E144" s="157" t="s">
        <v>325</v>
      </c>
      <c r="F144" s="463">
        <v>-1000</v>
      </c>
      <c r="G144" s="322">
        <v>996436</v>
      </c>
      <c r="H144" s="323">
        <v>996459</v>
      </c>
      <c r="I144" s="431">
        <f>G144-H144</f>
        <v>-23</v>
      </c>
      <c r="J144" s="431">
        <f>$F144*I144</f>
        <v>23000</v>
      </c>
      <c r="K144" s="431">
        <f>J144/1000000</f>
        <v>0.023</v>
      </c>
      <c r="L144" s="322">
        <v>2245</v>
      </c>
      <c r="M144" s="323">
        <v>2242</v>
      </c>
      <c r="N144" s="431">
        <f>L144-M144</f>
        <v>3</v>
      </c>
      <c r="O144" s="431">
        <f>$F144*N144</f>
        <v>-3000</v>
      </c>
      <c r="P144" s="431">
        <f>O144/1000000</f>
        <v>-0.003</v>
      </c>
      <c r="Q144" s="669"/>
    </row>
    <row r="145" spans="1:17" ht="18">
      <c r="A145" s="307">
        <v>7</v>
      </c>
      <c r="B145" s="336" t="s">
        <v>172</v>
      </c>
      <c r="C145" s="317">
        <v>4864820</v>
      </c>
      <c r="D145" s="119" t="s">
        <v>12</v>
      </c>
      <c r="E145" s="91" t="s">
        <v>325</v>
      </c>
      <c r="F145" s="305">
        <v>-160</v>
      </c>
      <c r="G145" s="322">
        <v>9125</v>
      </c>
      <c r="H145" s="323">
        <v>9123</v>
      </c>
      <c r="I145" s="271">
        <f>G145-H145</f>
        <v>2</v>
      </c>
      <c r="J145" s="271">
        <f>$F145*I145</f>
        <v>-320</v>
      </c>
      <c r="K145" s="271">
        <f>J145/1000000</f>
        <v>-0.00032</v>
      </c>
      <c r="L145" s="322">
        <v>26935</v>
      </c>
      <c r="M145" s="323">
        <v>26227</v>
      </c>
      <c r="N145" s="271">
        <f>L145-M145</f>
        <v>708</v>
      </c>
      <c r="O145" s="271">
        <f>$F145*N145</f>
        <v>-113280</v>
      </c>
      <c r="P145" s="271">
        <f>O145/1000000</f>
        <v>-0.11328</v>
      </c>
      <c r="Q145" s="670"/>
    </row>
    <row r="146" spans="1:17" ht="18" customHeight="1">
      <c r="A146" s="307">
        <v>8</v>
      </c>
      <c r="B146" s="336" t="s">
        <v>173</v>
      </c>
      <c r="C146" s="317">
        <v>4864811</v>
      </c>
      <c r="D146" s="119" t="s">
        <v>12</v>
      </c>
      <c r="E146" s="91" t="s">
        <v>325</v>
      </c>
      <c r="F146" s="305">
        <v>-200</v>
      </c>
      <c r="G146" s="322">
        <v>3857</v>
      </c>
      <c r="H146" s="323">
        <v>3856</v>
      </c>
      <c r="I146" s="271">
        <f>G146-H146</f>
        <v>1</v>
      </c>
      <c r="J146" s="271">
        <f>$F146*I146</f>
        <v>-200</v>
      </c>
      <c r="K146" s="271">
        <f>J146/1000000</f>
        <v>-0.0002</v>
      </c>
      <c r="L146" s="322">
        <v>8017</v>
      </c>
      <c r="M146" s="323">
        <v>7683</v>
      </c>
      <c r="N146" s="271">
        <f>L146-M146</f>
        <v>334</v>
      </c>
      <c r="O146" s="271">
        <f>$F146*N146</f>
        <v>-66800</v>
      </c>
      <c r="P146" s="271">
        <f>O146/1000000</f>
        <v>-0.0668</v>
      </c>
      <c r="Q146" s="449"/>
    </row>
    <row r="147" spans="1:17" ht="18" customHeight="1">
      <c r="A147" s="307">
        <v>9</v>
      </c>
      <c r="B147" s="336" t="s">
        <v>386</v>
      </c>
      <c r="C147" s="317">
        <v>4864961</v>
      </c>
      <c r="D147" s="119" t="s">
        <v>12</v>
      </c>
      <c r="E147" s="91" t="s">
        <v>325</v>
      </c>
      <c r="F147" s="305">
        <v>-1000</v>
      </c>
      <c r="G147" s="322">
        <v>983380</v>
      </c>
      <c r="H147" s="323">
        <v>983478</v>
      </c>
      <c r="I147" s="271">
        <f>G147-H147</f>
        <v>-98</v>
      </c>
      <c r="J147" s="271">
        <f>$F147*I147</f>
        <v>98000</v>
      </c>
      <c r="K147" s="271">
        <f>J147/1000000</f>
        <v>0.098</v>
      </c>
      <c r="L147" s="322">
        <v>999247</v>
      </c>
      <c r="M147" s="323">
        <v>999246</v>
      </c>
      <c r="N147" s="271">
        <f>L147-M147</f>
        <v>1</v>
      </c>
      <c r="O147" s="271">
        <f>$F147*N147</f>
        <v>-1000</v>
      </c>
      <c r="P147" s="271">
        <f>O147/1000000</f>
        <v>-0.001</v>
      </c>
      <c r="Q147" s="433"/>
    </row>
    <row r="148" spans="1:17" ht="18" customHeight="1">
      <c r="A148" s="307"/>
      <c r="B148" s="337" t="s">
        <v>103</v>
      </c>
      <c r="C148" s="317"/>
      <c r="D148" s="119"/>
      <c r="E148" s="119"/>
      <c r="F148" s="305"/>
      <c r="G148" s="322"/>
      <c r="H148" s="323"/>
      <c r="I148" s="271"/>
      <c r="J148" s="271"/>
      <c r="K148" s="271"/>
      <c r="L148" s="322"/>
      <c r="M148" s="323"/>
      <c r="N148" s="271"/>
      <c r="O148" s="271"/>
      <c r="P148" s="271"/>
      <c r="Q148" s="449"/>
    </row>
    <row r="149" spans="1:17" ht="18" customHeight="1">
      <c r="A149" s="307">
        <v>10</v>
      </c>
      <c r="B149" s="336" t="s">
        <v>174</v>
      </c>
      <c r="C149" s="317">
        <v>4865093</v>
      </c>
      <c r="D149" s="119" t="s">
        <v>12</v>
      </c>
      <c r="E149" s="91" t="s">
        <v>325</v>
      </c>
      <c r="F149" s="305">
        <v>-100</v>
      </c>
      <c r="G149" s="322">
        <v>102335</v>
      </c>
      <c r="H149" s="323">
        <v>102335</v>
      </c>
      <c r="I149" s="271">
        <f>G149-H149</f>
        <v>0</v>
      </c>
      <c r="J149" s="271">
        <f>$F149*I149</f>
        <v>0</v>
      </c>
      <c r="K149" s="271">
        <f>J149/1000000</f>
        <v>0</v>
      </c>
      <c r="L149" s="322">
        <v>75752</v>
      </c>
      <c r="M149" s="323">
        <v>75578</v>
      </c>
      <c r="N149" s="271">
        <f>L149-M149</f>
        <v>174</v>
      </c>
      <c r="O149" s="271">
        <f>$F149*N149</f>
        <v>-17400</v>
      </c>
      <c r="P149" s="271">
        <f>O149/1000000</f>
        <v>-0.0174</v>
      </c>
      <c r="Q149" s="449"/>
    </row>
    <row r="150" spans="1:17" ht="18" customHeight="1">
      <c r="A150" s="307">
        <v>11</v>
      </c>
      <c r="B150" s="336" t="s">
        <v>175</v>
      </c>
      <c r="C150" s="317">
        <v>4902544</v>
      </c>
      <c r="D150" s="119" t="s">
        <v>12</v>
      </c>
      <c r="E150" s="91" t="s">
        <v>325</v>
      </c>
      <c r="F150" s="305">
        <v>-100</v>
      </c>
      <c r="G150" s="322">
        <v>4024</v>
      </c>
      <c r="H150" s="323">
        <v>3996</v>
      </c>
      <c r="I150" s="271">
        <f>G150-H150</f>
        <v>28</v>
      </c>
      <c r="J150" s="271">
        <f>$F150*I150</f>
        <v>-2800</v>
      </c>
      <c r="K150" s="271">
        <f>J150/1000000</f>
        <v>-0.0028</v>
      </c>
      <c r="L150" s="322">
        <v>1314</v>
      </c>
      <c r="M150" s="323">
        <v>1306</v>
      </c>
      <c r="N150" s="271">
        <f>L150-M150</f>
        <v>8</v>
      </c>
      <c r="O150" s="271">
        <f>$F150*N150</f>
        <v>-800</v>
      </c>
      <c r="P150" s="271">
        <f>O150/1000000</f>
        <v>-0.0008</v>
      </c>
      <c r="Q150" s="449"/>
    </row>
    <row r="151" spans="1:17" ht="18">
      <c r="A151" s="460">
        <v>12</v>
      </c>
      <c r="B151" s="461" t="s">
        <v>176</v>
      </c>
      <c r="C151" s="462">
        <v>5269199</v>
      </c>
      <c r="D151" s="156" t="s">
        <v>12</v>
      </c>
      <c r="E151" s="157" t="s">
        <v>325</v>
      </c>
      <c r="F151" s="463">
        <v>-100</v>
      </c>
      <c r="G151" s="322">
        <v>16825</v>
      </c>
      <c r="H151" s="323">
        <v>16564</v>
      </c>
      <c r="I151" s="431">
        <f>G151-H151</f>
        <v>261</v>
      </c>
      <c r="J151" s="431">
        <f>$F151*I151</f>
        <v>-26100</v>
      </c>
      <c r="K151" s="431">
        <f>J151/1000000</f>
        <v>-0.0261</v>
      </c>
      <c r="L151" s="322">
        <v>70818</v>
      </c>
      <c r="M151" s="323">
        <v>70352</v>
      </c>
      <c r="N151" s="431">
        <f>L151-M151</f>
        <v>466</v>
      </c>
      <c r="O151" s="431">
        <f>$F151*N151</f>
        <v>-46600</v>
      </c>
      <c r="P151" s="431">
        <f>O151/1000000</f>
        <v>-0.0466</v>
      </c>
      <c r="Q151" s="454"/>
    </row>
    <row r="152" spans="1:17" ht="18" customHeight="1">
      <c r="A152" s="307"/>
      <c r="B152" s="338" t="s">
        <v>171</v>
      </c>
      <c r="C152" s="317"/>
      <c r="D152" s="80"/>
      <c r="E152" s="80"/>
      <c r="F152" s="301"/>
      <c r="G152" s="322"/>
      <c r="H152" s="323"/>
      <c r="I152" s="271"/>
      <c r="J152" s="271"/>
      <c r="K152" s="271"/>
      <c r="L152" s="322"/>
      <c r="M152" s="323"/>
      <c r="N152" s="271"/>
      <c r="O152" s="271"/>
      <c r="P152" s="271"/>
      <c r="Q152" s="449"/>
    </row>
    <row r="153" spans="1:17" ht="18" customHeight="1">
      <c r="A153" s="307"/>
      <c r="B153" s="337" t="s">
        <v>177</v>
      </c>
      <c r="C153" s="317"/>
      <c r="D153" s="119"/>
      <c r="E153" s="119"/>
      <c r="F153" s="301"/>
      <c r="G153" s="322"/>
      <c r="H153" s="323"/>
      <c r="I153" s="271"/>
      <c r="J153" s="271"/>
      <c r="K153" s="271"/>
      <c r="L153" s="322"/>
      <c r="M153" s="323"/>
      <c r="N153" s="271"/>
      <c r="O153" s="271"/>
      <c r="P153" s="271"/>
      <c r="Q153" s="449"/>
    </row>
    <row r="154" spans="1:17" ht="18" customHeight="1">
      <c r="A154" s="307">
        <v>13</v>
      </c>
      <c r="B154" s="336" t="s">
        <v>376</v>
      </c>
      <c r="C154" s="317">
        <v>4864892</v>
      </c>
      <c r="D154" s="119" t="s">
        <v>12</v>
      </c>
      <c r="E154" s="91" t="s">
        <v>325</v>
      </c>
      <c r="F154" s="305">
        <v>500</v>
      </c>
      <c r="G154" s="322">
        <v>998665</v>
      </c>
      <c r="H154" s="323">
        <v>998665</v>
      </c>
      <c r="I154" s="271">
        <f>G154-H154</f>
        <v>0</v>
      </c>
      <c r="J154" s="271">
        <f>$F154*I154</f>
        <v>0</v>
      </c>
      <c r="K154" s="271">
        <f>J154/1000000</f>
        <v>0</v>
      </c>
      <c r="L154" s="322">
        <v>16621</v>
      </c>
      <c r="M154" s="323">
        <v>16650</v>
      </c>
      <c r="N154" s="271">
        <f>L154-M154</f>
        <v>-29</v>
      </c>
      <c r="O154" s="271">
        <f>$F154*N154</f>
        <v>-14500</v>
      </c>
      <c r="P154" s="271">
        <f>O154/1000000</f>
        <v>-0.0145</v>
      </c>
      <c r="Q154" s="467"/>
    </row>
    <row r="155" spans="1:17" ht="18" customHeight="1">
      <c r="A155" s="307">
        <v>14</v>
      </c>
      <c r="B155" s="336" t="s">
        <v>379</v>
      </c>
      <c r="C155" s="317">
        <v>4865048</v>
      </c>
      <c r="D155" s="119" t="s">
        <v>12</v>
      </c>
      <c r="E155" s="91" t="s">
        <v>325</v>
      </c>
      <c r="F155" s="305">
        <v>250</v>
      </c>
      <c r="G155" s="322">
        <v>999855</v>
      </c>
      <c r="H155" s="323">
        <v>999855</v>
      </c>
      <c r="I155" s="450">
        <f>G155-H155</f>
        <v>0</v>
      </c>
      <c r="J155" s="450">
        <f>$F155*I155</f>
        <v>0</v>
      </c>
      <c r="K155" s="450">
        <f>J155/1000000</f>
        <v>0</v>
      </c>
      <c r="L155" s="322">
        <v>999413</v>
      </c>
      <c r="M155" s="323">
        <v>999413</v>
      </c>
      <c r="N155" s="265">
        <f>L155-M155</f>
        <v>0</v>
      </c>
      <c r="O155" s="265">
        <f>$F155*N155</f>
        <v>0</v>
      </c>
      <c r="P155" s="265">
        <f>O155/1000000</f>
        <v>0</v>
      </c>
      <c r="Q155" s="459"/>
    </row>
    <row r="156" spans="1:17" ht="18" customHeight="1">
      <c r="A156" s="307">
        <v>15</v>
      </c>
      <c r="B156" s="336" t="s">
        <v>112</v>
      </c>
      <c r="C156" s="317">
        <v>4902508</v>
      </c>
      <c r="D156" s="119" t="s">
        <v>12</v>
      </c>
      <c r="E156" s="91" t="s">
        <v>325</v>
      </c>
      <c r="F156" s="305">
        <v>833.33</v>
      </c>
      <c r="G156" s="322">
        <v>999906</v>
      </c>
      <c r="H156" s="323">
        <v>999906</v>
      </c>
      <c r="I156" s="271">
        <f>G156-H156</f>
        <v>0</v>
      </c>
      <c r="J156" s="271">
        <f>$F156*I156</f>
        <v>0</v>
      </c>
      <c r="K156" s="271">
        <f>J156/1000000</f>
        <v>0</v>
      </c>
      <c r="L156" s="322">
        <v>999569</v>
      </c>
      <c r="M156" s="323">
        <v>999569</v>
      </c>
      <c r="N156" s="271">
        <f>L156-M156</f>
        <v>0</v>
      </c>
      <c r="O156" s="271">
        <f>$F156*N156</f>
        <v>0</v>
      </c>
      <c r="P156" s="271">
        <f>O156/1000000</f>
        <v>0</v>
      </c>
      <c r="Q156" s="449"/>
    </row>
    <row r="157" spans="1:17" ht="18" customHeight="1">
      <c r="A157" s="307"/>
      <c r="B157" s="337" t="s">
        <v>178</v>
      </c>
      <c r="C157" s="317"/>
      <c r="D157" s="119"/>
      <c r="E157" s="119"/>
      <c r="F157" s="305"/>
      <c r="G157" s="322"/>
      <c r="H157" s="323"/>
      <c r="I157" s="271"/>
      <c r="J157" s="271"/>
      <c r="K157" s="271"/>
      <c r="L157" s="322"/>
      <c r="M157" s="323"/>
      <c r="N157" s="271"/>
      <c r="O157" s="271"/>
      <c r="P157" s="271"/>
      <c r="Q157" s="449"/>
    </row>
    <row r="158" spans="1:17" ht="18" customHeight="1">
      <c r="A158" s="307">
        <v>16</v>
      </c>
      <c r="B158" s="336" t="s">
        <v>462</v>
      </c>
      <c r="C158" s="317">
        <v>4864850</v>
      </c>
      <c r="D158" s="119" t="s">
        <v>12</v>
      </c>
      <c r="E158" s="91" t="s">
        <v>325</v>
      </c>
      <c r="F158" s="305">
        <v>-625</v>
      </c>
      <c r="G158" s="322">
        <v>0</v>
      </c>
      <c r="H158" s="323">
        <v>0</v>
      </c>
      <c r="I158" s="271">
        <f>G158-H158</f>
        <v>0</v>
      </c>
      <c r="J158" s="271">
        <f>$F158*I158</f>
        <v>0</v>
      </c>
      <c r="K158" s="271">
        <f>J158/1000000</f>
        <v>0</v>
      </c>
      <c r="L158" s="322">
        <v>1340</v>
      </c>
      <c r="M158" s="323">
        <v>1249</v>
      </c>
      <c r="N158" s="271">
        <f>L158-M158</f>
        <v>91</v>
      </c>
      <c r="O158" s="271">
        <f>$F158*N158</f>
        <v>-56875</v>
      </c>
      <c r="P158" s="271">
        <f>O158/1000000</f>
        <v>-0.056875</v>
      </c>
      <c r="Q158" s="449"/>
    </row>
    <row r="159" spans="1:17" ht="18" customHeight="1">
      <c r="A159" s="307"/>
      <c r="B159" s="338" t="s">
        <v>47</v>
      </c>
      <c r="C159" s="305"/>
      <c r="D159" s="80"/>
      <c r="E159" s="80"/>
      <c r="F159" s="305"/>
      <c r="G159" s="322"/>
      <c r="H159" s="323"/>
      <c r="I159" s="271"/>
      <c r="J159" s="271"/>
      <c r="K159" s="271"/>
      <c r="L159" s="322"/>
      <c r="M159" s="323"/>
      <c r="N159" s="271"/>
      <c r="O159" s="271"/>
      <c r="P159" s="271"/>
      <c r="Q159" s="449"/>
    </row>
    <row r="160" spans="1:17" ht="18" customHeight="1">
      <c r="A160" s="307"/>
      <c r="B160" s="338" t="s">
        <v>48</v>
      </c>
      <c r="C160" s="305"/>
      <c r="D160" s="80"/>
      <c r="E160" s="80"/>
      <c r="F160" s="305"/>
      <c r="G160" s="322"/>
      <c r="H160" s="323"/>
      <c r="I160" s="271"/>
      <c r="J160" s="271"/>
      <c r="K160" s="271"/>
      <c r="L160" s="322"/>
      <c r="M160" s="323"/>
      <c r="N160" s="271"/>
      <c r="O160" s="271"/>
      <c r="P160" s="271"/>
      <c r="Q160" s="449"/>
    </row>
    <row r="161" spans="1:17" ht="18" customHeight="1">
      <c r="A161" s="307"/>
      <c r="B161" s="338" t="s">
        <v>49</v>
      </c>
      <c r="C161" s="305"/>
      <c r="D161" s="80"/>
      <c r="E161" s="80"/>
      <c r="F161" s="305"/>
      <c r="G161" s="322"/>
      <c r="H161" s="323"/>
      <c r="I161" s="271"/>
      <c r="J161" s="271"/>
      <c r="K161" s="271"/>
      <c r="L161" s="322"/>
      <c r="M161" s="323"/>
      <c r="N161" s="271"/>
      <c r="O161" s="271"/>
      <c r="P161" s="271"/>
      <c r="Q161" s="449"/>
    </row>
    <row r="162" spans="1:17" ht="17.25" customHeight="1">
      <c r="A162" s="307">
        <v>17</v>
      </c>
      <c r="B162" s="336" t="s">
        <v>50</v>
      </c>
      <c r="C162" s="317">
        <v>4902572</v>
      </c>
      <c r="D162" s="119" t="s">
        <v>12</v>
      </c>
      <c r="E162" s="91" t="s">
        <v>325</v>
      </c>
      <c r="F162" s="305">
        <v>-100</v>
      </c>
      <c r="G162" s="322">
        <v>0</v>
      </c>
      <c r="H162" s="323">
        <v>0</v>
      </c>
      <c r="I162" s="271">
        <f>G162-H162</f>
        <v>0</v>
      </c>
      <c r="J162" s="271">
        <f>$F162*I162</f>
        <v>0</v>
      </c>
      <c r="K162" s="271">
        <f>J162/1000000</f>
        <v>0</v>
      </c>
      <c r="L162" s="322">
        <v>0</v>
      </c>
      <c r="M162" s="323">
        <v>0</v>
      </c>
      <c r="N162" s="271">
        <f>L162-M162</f>
        <v>0</v>
      </c>
      <c r="O162" s="271">
        <f>$F162*N162</f>
        <v>0</v>
      </c>
      <c r="P162" s="271">
        <f>O162/1000000</f>
        <v>0</v>
      </c>
      <c r="Q162" s="761"/>
    </row>
    <row r="163" spans="1:17" ht="18" customHeight="1">
      <c r="A163" s="307">
        <v>18</v>
      </c>
      <c r="B163" s="336" t="s">
        <v>51</v>
      </c>
      <c r="C163" s="317">
        <v>4902541</v>
      </c>
      <c r="D163" s="119" t="s">
        <v>12</v>
      </c>
      <c r="E163" s="91" t="s">
        <v>325</v>
      </c>
      <c r="F163" s="305">
        <v>-100</v>
      </c>
      <c r="G163" s="322">
        <v>999462</v>
      </c>
      <c r="H163" s="323">
        <v>999465</v>
      </c>
      <c r="I163" s="271">
        <f>G163-H163</f>
        <v>-3</v>
      </c>
      <c r="J163" s="271">
        <f>$F163*I163</f>
        <v>300</v>
      </c>
      <c r="K163" s="271">
        <f>J163/1000000</f>
        <v>0.0003</v>
      </c>
      <c r="L163" s="322">
        <v>999405</v>
      </c>
      <c r="M163" s="323">
        <v>999227</v>
      </c>
      <c r="N163" s="271">
        <f>L163-M163</f>
        <v>178</v>
      </c>
      <c r="O163" s="271">
        <f>$F163*N163</f>
        <v>-17800</v>
      </c>
      <c r="P163" s="271">
        <f>O163/1000000</f>
        <v>-0.0178</v>
      </c>
      <c r="Q163" s="449"/>
    </row>
    <row r="164" spans="1:17" ht="18" customHeight="1">
      <c r="A164" s="307">
        <v>19</v>
      </c>
      <c r="B164" s="336" t="s">
        <v>52</v>
      </c>
      <c r="C164" s="317">
        <v>4902539</v>
      </c>
      <c r="D164" s="119" t="s">
        <v>12</v>
      </c>
      <c r="E164" s="91" t="s">
        <v>325</v>
      </c>
      <c r="F164" s="305">
        <v>-100</v>
      </c>
      <c r="G164" s="322">
        <v>3055</v>
      </c>
      <c r="H164" s="323">
        <v>3022</v>
      </c>
      <c r="I164" s="271">
        <f>G164-H164</f>
        <v>33</v>
      </c>
      <c r="J164" s="271">
        <f>$F164*I164</f>
        <v>-3300</v>
      </c>
      <c r="K164" s="271">
        <f>J164/1000000</f>
        <v>-0.0033</v>
      </c>
      <c r="L164" s="322">
        <v>29805</v>
      </c>
      <c r="M164" s="323">
        <v>29550</v>
      </c>
      <c r="N164" s="271">
        <f>L164-M164</f>
        <v>255</v>
      </c>
      <c r="O164" s="271">
        <f>$F164*N164</f>
        <v>-25500</v>
      </c>
      <c r="P164" s="271">
        <f>O164/1000000</f>
        <v>-0.0255</v>
      </c>
      <c r="Q164" s="449"/>
    </row>
    <row r="165" spans="1:17" ht="18" customHeight="1">
      <c r="A165" s="307"/>
      <c r="B165" s="337" t="s">
        <v>53</v>
      </c>
      <c r="C165" s="317"/>
      <c r="D165" s="119"/>
      <c r="E165" s="119"/>
      <c r="F165" s="305"/>
      <c r="G165" s="322"/>
      <c r="H165" s="323"/>
      <c r="I165" s="271"/>
      <c r="J165" s="271"/>
      <c r="K165" s="271"/>
      <c r="L165" s="322"/>
      <c r="M165" s="323"/>
      <c r="N165" s="271"/>
      <c r="O165" s="271"/>
      <c r="P165" s="271"/>
      <c r="Q165" s="449"/>
    </row>
    <row r="166" spans="1:17" ht="18" customHeight="1">
      <c r="A166" s="307">
        <v>20</v>
      </c>
      <c r="B166" s="336" t="s">
        <v>54</v>
      </c>
      <c r="C166" s="317">
        <v>4902591</v>
      </c>
      <c r="D166" s="119" t="s">
        <v>12</v>
      </c>
      <c r="E166" s="91" t="s">
        <v>325</v>
      </c>
      <c r="F166" s="305">
        <v>-1333</v>
      </c>
      <c r="G166" s="322">
        <v>771</v>
      </c>
      <c r="H166" s="323">
        <v>771</v>
      </c>
      <c r="I166" s="271">
        <f aca="true" t="shared" si="18" ref="I166:I171">G166-H166</f>
        <v>0</v>
      </c>
      <c r="J166" s="271">
        <f aca="true" t="shared" si="19" ref="J166:J171">$F166*I166</f>
        <v>0</v>
      </c>
      <c r="K166" s="271">
        <f aca="true" t="shared" si="20" ref="K166:K171">J166/1000000</f>
        <v>0</v>
      </c>
      <c r="L166" s="322">
        <v>522</v>
      </c>
      <c r="M166" s="323">
        <v>501</v>
      </c>
      <c r="N166" s="271">
        <f aca="true" t="shared" si="21" ref="N166:N171">L166-M166</f>
        <v>21</v>
      </c>
      <c r="O166" s="271">
        <f aca="true" t="shared" si="22" ref="O166:O171">$F166*N166</f>
        <v>-27993</v>
      </c>
      <c r="P166" s="271">
        <f aca="true" t="shared" si="23" ref="P166:P171">O166/1000000</f>
        <v>-0.027993</v>
      </c>
      <c r="Q166" s="449"/>
    </row>
    <row r="167" spans="1:17" ht="18" customHeight="1">
      <c r="A167" s="307">
        <v>21</v>
      </c>
      <c r="B167" s="336" t="s">
        <v>55</v>
      </c>
      <c r="C167" s="317">
        <v>4902565</v>
      </c>
      <c r="D167" s="119" t="s">
        <v>12</v>
      </c>
      <c r="E167" s="91" t="s">
        <v>325</v>
      </c>
      <c r="F167" s="305">
        <v>-100</v>
      </c>
      <c r="G167" s="322">
        <v>3179</v>
      </c>
      <c r="H167" s="323">
        <v>3179</v>
      </c>
      <c r="I167" s="271">
        <f t="shared" si="18"/>
        <v>0</v>
      </c>
      <c r="J167" s="271">
        <f t="shared" si="19"/>
        <v>0</v>
      </c>
      <c r="K167" s="271">
        <f t="shared" si="20"/>
        <v>0</v>
      </c>
      <c r="L167" s="322">
        <v>1592</v>
      </c>
      <c r="M167" s="323">
        <v>1592</v>
      </c>
      <c r="N167" s="271">
        <f t="shared" si="21"/>
        <v>0</v>
      </c>
      <c r="O167" s="271">
        <f t="shared" si="22"/>
        <v>0</v>
      </c>
      <c r="P167" s="271">
        <f t="shared" si="23"/>
        <v>0</v>
      </c>
      <c r="Q167" s="449"/>
    </row>
    <row r="168" spans="1:17" ht="18" customHeight="1">
      <c r="A168" s="307">
        <v>22</v>
      </c>
      <c r="B168" s="336" t="s">
        <v>56</v>
      </c>
      <c r="C168" s="317">
        <v>4902523</v>
      </c>
      <c r="D168" s="119" t="s">
        <v>12</v>
      </c>
      <c r="E168" s="91" t="s">
        <v>325</v>
      </c>
      <c r="F168" s="305">
        <v>-100</v>
      </c>
      <c r="G168" s="322">
        <v>999815</v>
      </c>
      <c r="H168" s="323">
        <v>999815</v>
      </c>
      <c r="I168" s="271">
        <f t="shared" si="18"/>
        <v>0</v>
      </c>
      <c r="J168" s="271">
        <f t="shared" si="19"/>
        <v>0</v>
      </c>
      <c r="K168" s="271">
        <f t="shared" si="20"/>
        <v>0</v>
      </c>
      <c r="L168" s="322">
        <v>999943</v>
      </c>
      <c r="M168" s="323">
        <v>999943</v>
      </c>
      <c r="N168" s="271">
        <f t="shared" si="21"/>
        <v>0</v>
      </c>
      <c r="O168" s="271">
        <f t="shared" si="22"/>
        <v>0</v>
      </c>
      <c r="P168" s="271">
        <f t="shared" si="23"/>
        <v>0</v>
      </c>
      <c r="Q168" s="449"/>
    </row>
    <row r="169" spans="1:17" ht="18" customHeight="1">
      <c r="A169" s="307">
        <v>23</v>
      </c>
      <c r="B169" s="336" t="s">
        <v>57</v>
      </c>
      <c r="C169" s="317">
        <v>4902547</v>
      </c>
      <c r="D169" s="119" t="s">
        <v>12</v>
      </c>
      <c r="E169" s="91" t="s">
        <v>325</v>
      </c>
      <c r="F169" s="305">
        <v>-100</v>
      </c>
      <c r="G169" s="322">
        <v>5885</v>
      </c>
      <c r="H169" s="323">
        <v>5885</v>
      </c>
      <c r="I169" s="271">
        <f t="shared" si="18"/>
        <v>0</v>
      </c>
      <c r="J169" s="271">
        <f t="shared" si="19"/>
        <v>0</v>
      </c>
      <c r="K169" s="271">
        <f t="shared" si="20"/>
        <v>0</v>
      </c>
      <c r="L169" s="322">
        <v>8891</v>
      </c>
      <c r="M169" s="323">
        <v>8891</v>
      </c>
      <c r="N169" s="271">
        <f t="shared" si="21"/>
        <v>0</v>
      </c>
      <c r="O169" s="271">
        <f t="shared" si="22"/>
        <v>0</v>
      </c>
      <c r="P169" s="271">
        <f t="shared" si="23"/>
        <v>0</v>
      </c>
      <c r="Q169" s="449"/>
    </row>
    <row r="170" spans="1:17" ht="18" customHeight="1">
      <c r="A170" s="307">
        <v>24</v>
      </c>
      <c r="B170" s="306" t="s">
        <v>58</v>
      </c>
      <c r="C170" s="305">
        <v>4902548</v>
      </c>
      <c r="D170" s="80" t="s">
        <v>12</v>
      </c>
      <c r="E170" s="91" t="s">
        <v>325</v>
      </c>
      <c r="F170" s="714">
        <v>-100</v>
      </c>
      <c r="G170" s="322">
        <v>0</v>
      </c>
      <c r="H170" s="323">
        <v>0</v>
      </c>
      <c r="I170" s="271">
        <f t="shared" si="18"/>
        <v>0</v>
      </c>
      <c r="J170" s="271">
        <f t="shared" si="19"/>
        <v>0</v>
      </c>
      <c r="K170" s="271">
        <f t="shared" si="20"/>
        <v>0</v>
      </c>
      <c r="L170" s="322">
        <v>0</v>
      </c>
      <c r="M170" s="323">
        <v>0</v>
      </c>
      <c r="N170" s="271">
        <f t="shared" si="21"/>
        <v>0</v>
      </c>
      <c r="O170" s="271">
        <f t="shared" si="22"/>
        <v>0</v>
      </c>
      <c r="P170" s="271">
        <f t="shared" si="23"/>
        <v>0</v>
      </c>
      <c r="Q170" s="449"/>
    </row>
    <row r="171" spans="1:17" ht="18" customHeight="1">
      <c r="A171" s="307">
        <v>25</v>
      </c>
      <c r="B171" s="306" t="s">
        <v>59</v>
      </c>
      <c r="C171" s="305">
        <v>4902564</v>
      </c>
      <c r="D171" s="80" t="s">
        <v>12</v>
      </c>
      <c r="E171" s="91" t="s">
        <v>325</v>
      </c>
      <c r="F171" s="305">
        <v>-100</v>
      </c>
      <c r="G171" s="322">
        <v>1871</v>
      </c>
      <c r="H171" s="323">
        <v>1871</v>
      </c>
      <c r="I171" s="271">
        <f t="shared" si="18"/>
        <v>0</v>
      </c>
      <c r="J171" s="271">
        <f t="shared" si="19"/>
        <v>0</v>
      </c>
      <c r="K171" s="271">
        <f t="shared" si="20"/>
        <v>0</v>
      </c>
      <c r="L171" s="322">
        <v>1867</v>
      </c>
      <c r="M171" s="323">
        <v>1546</v>
      </c>
      <c r="N171" s="271">
        <f t="shared" si="21"/>
        <v>321</v>
      </c>
      <c r="O171" s="271">
        <f t="shared" si="22"/>
        <v>-32100</v>
      </c>
      <c r="P171" s="271">
        <f t="shared" si="23"/>
        <v>-0.0321</v>
      </c>
      <c r="Q171" s="449"/>
    </row>
    <row r="172" spans="1:17" ht="18" customHeight="1">
      <c r="A172" s="307"/>
      <c r="B172" s="338" t="s">
        <v>72</v>
      </c>
      <c r="C172" s="305"/>
      <c r="D172" s="80"/>
      <c r="E172" s="80"/>
      <c r="F172" s="305"/>
      <c r="G172" s="322"/>
      <c r="H172" s="323"/>
      <c r="I172" s="271"/>
      <c r="J172" s="271"/>
      <c r="K172" s="271"/>
      <c r="L172" s="322"/>
      <c r="M172" s="323"/>
      <c r="N172" s="271"/>
      <c r="O172" s="271"/>
      <c r="P172" s="271"/>
      <c r="Q172" s="449"/>
    </row>
    <row r="173" spans="1:17" ht="18" customHeight="1">
      <c r="A173" s="307">
        <v>26</v>
      </c>
      <c r="B173" s="306" t="s">
        <v>73</v>
      </c>
      <c r="C173" s="305">
        <v>4902577</v>
      </c>
      <c r="D173" s="80" t="s">
        <v>12</v>
      </c>
      <c r="E173" s="91" t="s">
        <v>325</v>
      </c>
      <c r="F173" s="305">
        <v>400</v>
      </c>
      <c r="G173" s="322">
        <v>995632</v>
      </c>
      <c r="H173" s="323">
        <v>995632</v>
      </c>
      <c r="I173" s="271">
        <f>G173-H173</f>
        <v>0</v>
      </c>
      <c r="J173" s="271">
        <f>$F173*I173</f>
        <v>0</v>
      </c>
      <c r="K173" s="271">
        <f>J173/1000000</f>
        <v>0</v>
      </c>
      <c r="L173" s="322">
        <v>61</v>
      </c>
      <c r="M173" s="323">
        <v>61</v>
      </c>
      <c r="N173" s="271">
        <f>L173-M173</f>
        <v>0</v>
      </c>
      <c r="O173" s="271">
        <f>$F173*N173</f>
        <v>0</v>
      </c>
      <c r="P173" s="271">
        <f>O173/1000000</f>
        <v>0</v>
      </c>
      <c r="Q173" s="449"/>
    </row>
    <row r="174" spans="1:17" ht="18" customHeight="1">
      <c r="A174" s="307">
        <v>27</v>
      </c>
      <c r="B174" s="306" t="s">
        <v>74</v>
      </c>
      <c r="C174" s="305">
        <v>4902525</v>
      </c>
      <c r="D174" s="80" t="s">
        <v>12</v>
      </c>
      <c r="E174" s="91" t="s">
        <v>325</v>
      </c>
      <c r="F174" s="305">
        <v>-400</v>
      </c>
      <c r="G174" s="322">
        <v>999880</v>
      </c>
      <c r="H174" s="323">
        <v>999880</v>
      </c>
      <c r="I174" s="271">
        <f>G174-H174</f>
        <v>0</v>
      </c>
      <c r="J174" s="271">
        <f>$F174*I174</f>
        <v>0</v>
      </c>
      <c r="K174" s="271">
        <f>J174/1000000</f>
        <v>0</v>
      </c>
      <c r="L174" s="322">
        <v>999439</v>
      </c>
      <c r="M174" s="323">
        <v>999439</v>
      </c>
      <c r="N174" s="271">
        <f>L174-M174</f>
        <v>0</v>
      </c>
      <c r="O174" s="271">
        <f>$F174*N174</f>
        <v>0</v>
      </c>
      <c r="P174" s="271">
        <f>O174/1000000</f>
        <v>0</v>
      </c>
      <c r="Q174" s="449"/>
    </row>
    <row r="175" spans="1:17" ht="18" customHeight="1">
      <c r="A175" s="305"/>
      <c r="B175" s="328" t="s">
        <v>432</v>
      </c>
      <c r="C175" s="305"/>
      <c r="D175" s="80"/>
      <c r="E175" s="91"/>
      <c r="F175" s="305"/>
      <c r="G175" s="322"/>
      <c r="H175" s="323"/>
      <c r="I175" s="271"/>
      <c r="J175" s="271"/>
      <c r="K175" s="271"/>
      <c r="L175" s="322"/>
      <c r="M175" s="323"/>
      <c r="N175" s="271"/>
      <c r="O175" s="271"/>
      <c r="P175" s="271"/>
      <c r="Q175" s="710"/>
    </row>
    <row r="176" spans="1:17" ht="18" customHeight="1">
      <c r="A176" s="305">
        <v>28</v>
      </c>
      <c r="B176" s="728" t="s">
        <v>431</v>
      </c>
      <c r="C176" s="305">
        <v>5295160</v>
      </c>
      <c r="D176" s="80" t="s">
        <v>12</v>
      </c>
      <c r="E176" s="91" t="s">
        <v>325</v>
      </c>
      <c r="F176" s="305">
        <v>-800</v>
      </c>
      <c r="G176" s="322">
        <v>12085</v>
      </c>
      <c r="H176" s="323">
        <v>12029</v>
      </c>
      <c r="I176" s="271">
        <f>G176-H176</f>
        <v>56</v>
      </c>
      <c r="J176" s="271">
        <f>$F176*I176</f>
        <v>-44800</v>
      </c>
      <c r="K176" s="271">
        <f>J176/1000000</f>
        <v>-0.0448</v>
      </c>
      <c r="L176" s="322">
        <v>6007</v>
      </c>
      <c r="M176" s="323">
        <v>5997</v>
      </c>
      <c r="N176" s="271">
        <f>L176-M176</f>
        <v>10</v>
      </c>
      <c r="O176" s="271">
        <f>$F176*N176</f>
        <v>-8000</v>
      </c>
      <c r="P176" s="271">
        <f>O176/1000000</f>
        <v>-0.008</v>
      </c>
      <c r="Q176" s="710"/>
    </row>
    <row r="177" spans="1:17" s="469" customFormat="1" ht="18">
      <c r="A177" s="346"/>
      <c r="B177" s="328" t="s">
        <v>433</v>
      </c>
      <c r="C177" s="296"/>
      <c r="D177" s="119"/>
      <c r="E177" s="91"/>
      <c r="F177" s="317"/>
      <c r="G177" s="322"/>
      <c r="H177" s="323"/>
      <c r="I177" s="305"/>
      <c r="J177" s="305"/>
      <c r="K177" s="305"/>
      <c r="L177" s="322"/>
      <c r="M177" s="323"/>
      <c r="N177" s="305"/>
      <c r="O177" s="305"/>
      <c r="P177" s="305"/>
      <c r="Q177" s="436"/>
    </row>
    <row r="178" spans="1:17" s="469" customFormat="1" ht="18">
      <c r="A178" s="346">
        <v>29</v>
      </c>
      <c r="B178" s="673" t="s">
        <v>439</v>
      </c>
      <c r="C178" s="296">
        <v>4864960</v>
      </c>
      <c r="D178" s="119" t="s">
        <v>12</v>
      </c>
      <c r="E178" s="91" t="s">
        <v>325</v>
      </c>
      <c r="F178" s="317">
        <v>-1000</v>
      </c>
      <c r="G178" s="322">
        <v>992803</v>
      </c>
      <c r="H178" s="323">
        <v>993029</v>
      </c>
      <c r="I178" s="323">
        <f>G178-H178</f>
        <v>-226</v>
      </c>
      <c r="J178" s="323">
        <f>$F178*I178</f>
        <v>226000</v>
      </c>
      <c r="K178" s="323">
        <f>J178/1000000</f>
        <v>0.226</v>
      </c>
      <c r="L178" s="322">
        <v>2211</v>
      </c>
      <c r="M178" s="323">
        <v>2218</v>
      </c>
      <c r="N178" s="323">
        <f>L178-M178</f>
        <v>-7</v>
      </c>
      <c r="O178" s="323">
        <f>$F178*N178</f>
        <v>7000</v>
      </c>
      <c r="P178" s="324">
        <f>O178/1000000</f>
        <v>0.007</v>
      </c>
      <c r="Q178" s="436"/>
    </row>
    <row r="179" spans="1:17" ht="18">
      <c r="A179" s="346">
        <v>30</v>
      </c>
      <c r="B179" s="673" t="s">
        <v>440</v>
      </c>
      <c r="C179" s="296">
        <v>5128441</v>
      </c>
      <c r="D179" s="119" t="s">
        <v>12</v>
      </c>
      <c r="E179" s="91" t="s">
        <v>325</v>
      </c>
      <c r="F179" s="521">
        <v>-750</v>
      </c>
      <c r="G179" s="322">
        <v>1852</v>
      </c>
      <c r="H179" s="323">
        <v>1819</v>
      </c>
      <c r="I179" s="323">
        <f>G179-H179</f>
        <v>33</v>
      </c>
      <c r="J179" s="323">
        <f>$F179*I179</f>
        <v>-24750</v>
      </c>
      <c r="K179" s="324">
        <f>J179/1000000</f>
        <v>-0.02475</v>
      </c>
      <c r="L179" s="323">
        <v>3307</v>
      </c>
      <c r="M179" s="323">
        <v>3300</v>
      </c>
      <c r="N179" s="323">
        <f>L179-M179</f>
        <v>7</v>
      </c>
      <c r="O179" s="323">
        <f>$F179*N179</f>
        <v>-5250</v>
      </c>
      <c r="P179" s="324">
        <f>O179/1000000</f>
        <v>-0.00525</v>
      </c>
      <c r="Q179" s="436"/>
    </row>
    <row r="180" spans="1:17" ht="18" customHeight="1" thickBot="1">
      <c r="A180" s="305"/>
      <c r="B180" s="306"/>
      <c r="C180" s="305"/>
      <c r="D180" s="80"/>
      <c r="E180" s="91"/>
      <c r="F180" s="305"/>
      <c r="G180" s="322"/>
      <c r="H180" s="323"/>
      <c r="I180" s="271"/>
      <c r="J180" s="271"/>
      <c r="K180" s="271"/>
      <c r="L180" s="322"/>
      <c r="M180" s="323"/>
      <c r="N180" s="271"/>
      <c r="O180" s="271"/>
      <c r="P180" s="271"/>
      <c r="Q180" s="710"/>
    </row>
    <row r="181" s="531" customFormat="1" ht="15" customHeight="1"/>
    <row r="183" spans="1:16" ht="20.25">
      <c r="A183" s="300" t="s">
        <v>292</v>
      </c>
      <c r="K183" s="569">
        <f>SUM(K135:K181)</f>
        <v>0.23203000000000001</v>
      </c>
      <c r="P183" s="569">
        <f>SUM(P135:P181)</f>
        <v>-0.30393302</v>
      </c>
    </row>
    <row r="184" spans="1:16" ht="12.75">
      <c r="A184" s="55"/>
      <c r="K184" s="521"/>
      <c r="P184" s="521"/>
    </row>
    <row r="185" spans="1:16" ht="12.75">
      <c r="A185" s="55"/>
      <c r="K185" s="521"/>
      <c r="P185" s="521"/>
    </row>
    <row r="186" spans="1:17" ht="18">
      <c r="A186" s="55"/>
      <c r="K186" s="521"/>
      <c r="P186" s="521"/>
      <c r="Q186" s="565" t="str">
        <f>NDPL!$Q$1</f>
        <v>JUNE-2020</v>
      </c>
    </row>
    <row r="187" spans="1:16" ht="12.75">
      <c r="A187" s="55"/>
      <c r="K187" s="521"/>
      <c r="P187" s="521"/>
    </row>
    <row r="188" spans="1:16" ht="12.75">
      <c r="A188" s="55"/>
      <c r="K188" s="521"/>
      <c r="P188" s="521"/>
    </row>
    <row r="189" spans="1:16" ht="12.75">
      <c r="A189" s="55"/>
      <c r="K189" s="521"/>
      <c r="P189" s="521"/>
    </row>
    <row r="190" spans="1:11" ht="13.5" thickBot="1">
      <c r="A190" s="2"/>
      <c r="B190" s="7"/>
      <c r="C190" s="7"/>
      <c r="D190" s="51"/>
      <c r="E190" s="51"/>
      <c r="F190" s="20"/>
      <c r="G190" s="20"/>
      <c r="H190" s="20"/>
      <c r="I190" s="20"/>
      <c r="J190" s="20"/>
      <c r="K190" s="52"/>
    </row>
    <row r="191" spans="1:17" ht="27.75">
      <c r="A191" s="387" t="s">
        <v>181</v>
      </c>
      <c r="B191" s="138"/>
      <c r="C191" s="134"/>
      <c r="D191" s="134"/>
      <c r="E191" s="134"/>
      <c r="F191" s="181"/>
      <c r="G191" s="181"/>
      <c r="H191" s="181"/>
      <c r="I191" s="181"/>
      <c r="J191" s="181"/>
      <c r="K191" s="182"/>
      <c r="L191" s="531"/>
      <c r="M191" s="531"/>
      <c r="N191" s="531"/>
      <c r="O191" s="531"/>
      <c r="P191" s="531"/>
      <c r="Q191" s="532"/>
    </row>
    <row r="192" spans="1:17" ht="24.75" customHeight="1">
      <c r="A192" s="386" t="s">
        <v>294</v>
      </c>
      <c r="B192" s="53"/>
      <c r="C192" s="53"/>
      <c r="D192" s="53"/>
      <c r="E192" s="53"/>
      <c r="F192" s="53"/>
      <c r="G192" s="53"/>
      <c r="H192" s="53"/>
      <c r="I192" s="53"/>
      <c r="J192" s="53"/>
      <c r="K192" s="385">
        <f>K129</f>
        <v>5.201035599999996</v>
      </c>
      <c r="L192" s="281"/>
      <c r="M192" s="281"/>
      <c r="N192" s="281"/>
      <c r="O192" s="281"/>
      <c r="P192" s="385">
        <f>P129</f>
        <v>3.65285151</v>
      </c>
      <c r="Q192" s="533"/>
    </row>
    <row r="193" spans="1:17" ht="24.75" customHeight="1">
      <c r="A193" s="386" t="s">
        <v>293</v>
      </c>
      <c r="B193" s="53"/>
      <c r="C193" s="53"/>
      <c r="D193" s="53"/>
      <c r="E193" s="53"/>
      <c r="F193" s="53"/>
      <c r="G193" s="53"/>
      <c r="H193" s="53"/>
      <c r="I193" s="53"/>
      <c r="J193" s="53"/>
      <c r="K193" s="385">
        <f>K183</f>
        <v>0.23203000000000001</v>
      </c>
      <c r="L193" s="281"/>
      <c r="M193" s="281"/>
      <c r="N193" s="281"/>
      <c r="O193" s="281"/>
      <c r="P193" s="385">
        <f>P183</f>
        <v>-0.30393302</v>
      </c>
      <c r="Q193" s="533"/>
    </row>
    <row r="194" spans="1:17" ht="24.75" customHeight="1">
      <c r="A194" s="386" t="s">
        <v>295</v>
      </c>
      <c r="B194" s="53"/>
      <c r="C194" s="53"/>
      <c r="D194" s="53"/>
      <c r="E194" s="53"/>
      <c r="F194" s="53"/>
      <c r="G194" s="53"/>
      <c r="H194" s="53"/>
      <c r="I194" s="53"/>
      <c r="J194" s="53"/>
      <c r="K194" s="385">
        <f>'ROHTAK ROAD'!K43</f>
        <v>0.25791250000000004</v>
      </c>
      <c r="L194" s="281"/>
      <c r="M194" s="281"/>
      <c r="N194" s="281"/>
      <c r="O194" s="281"/>
      <c r="P194" s="385">
        <f>'ROHTAK ROAD'!P43</f>
        <v>0.055862499999999995</v>
      </c>
      <c r="Q194" s="533"/>
    </row>
    <row r="195" spans="1:17" ht="24.75" customHeight="1">
      <c r="A195" s="386" t="s">
        <v>296</v>
      </c>
      <c r="B195" s="53"/>
      <c r="C195" s="53"/>
      <c r="D195" s="53"/>
      <c r="E195" s="53"/>
      <c r="F195" s="53"/>
      <c r="G195" s="53"/>
      <c r="H195" s="53"/>
      <c r="I195" s="53"/>
      <c r="J195" s="53"/>
      <c r="K195" s="385">
        <f>-MES!K35</f>
        <v>-0.031675</v>
      </c>
      <c r="L195" s="281"/>
      <c r="M195" s="281"/>
      <c r="N195" s="281"/>
      <c r="O195" s="281"/>
      <c r="P195" s="385">
        <f>-MES!P35</f>
        <v>-0.224775</v>
      </c>
      <c r="Q195" s="533"/>
    </row>
    <row r="196" spans="1:17" ht="29.25" customHeight="1" thickBot="1">
      <c r="A196" s="388" t="s">
        <v>182</v>
      </c>
      <c r="B196" s="183"/>
      <c r="C196" s="184"/>
      <c r="D196" s="184"/>
      <c r="E196" s="184"/>
      <c r="F196" s="184"/>
      <c r="G196" s="184"/>
      <c r="H196" s="184"/>
      <c r="I196" s="184"/>
      <c r="J196" s="184"/>
      <c r="K196" s="389">
        <f>SUM(K192:K195)</f>
        <v>5.659303099999996</v>
      </c>
      <c r="L196" s="574"/>
      <c r="M196" s="574"/>
      <c r="N196" s="574"/>
      <c r="O196" s="574"/>
      <c r="P196" s="389">
        <f>SUM(P192:P195)</f>
        <v>3.1800059899999997</v>
      </c>
      <c r="Q196" s="535"/>
    </row>
    <row r="201" ht="13.5" thickBot="1"/>
    <row r="202" spans="1:17" ht="12.75">
      <c r="A202" s="536"/>
      <c r="B202" s="537"/>
      <c r="C202" s="537"/>
      <c r="D202" s="537"/>
      <c r="E202" s="537"/>
      <c r="F202" s="537"/>
      <c r="G202" s="537"/>
      <c r="H202" s="531"/>
      <c r="I202" s="531"/>
      <c r="J202" s="531"/>
      <c r="K202" s="531"/>
      <c r="L202" s="531"/>
      <c r="M202" s="531"/>
      <c r="N202" s="531"/>
      <c r="O202" s="531"/>
      <c r="P202" s="531"/>
      <c r="Q202" s="532"/>
    </row>
    <row r="203" spans="1:17" ht="26.25">
      <c r="A203" s="575" t="s">
        <v>306</v>
      </c>
      <c r="B203" s="539"/>
      <c r="C203" s="539"/>
      <c r="D203" s="539"/>
      <c r="E203" s="539"/>
      <c r="F203" s="539"/>
      <c r="G203" s="539"/>
      <c r="H203" s="469"/>
      <c r="I203" s="469"/>
      <c r="J203" s="469"/>
      <c r="K203" s="469"/>
      <c r="L203" s="469"/>
      <c r="M203" s="469"/>
      <c r="N203" s="469"/>
      <c r="O203" s="469"/>
      <c r="P203" s="469"/>
      <c r="Q203" s="533"/>
    </row>
    <row r="204" spans="1:17" ht="12.75">
      <c r="A204" s="540"/>
      <c r="B204" s="539"/>
      <c r="C204" s="539"/>
      <c r="D204" s="539"/>
      <c r="E204" s="539"/>
      <c r="F204" s="539"/>
      <c r="G204" s="539"/>
      <c r="H204" s="469"/>
      <c r="I204" s="469"/>
      <c r="J204" s="469"/>
      <c r="K204" s="469"/>
      <c r="L204" s="469"/>
      <c r="M204" s="469"/>
      <c r="N204" s="469"/>
      <c r="O204" s="469"/>
      <c r="P204" s="469"/>
      <c r="Q204" s="533"/>
    </row>
    <row r="205" spans="1:17" ht="15.75">
      <c r="A205" s="541"/>
      <c r="B205" s="542"/>
      <c r="C205" s="542"/>
      <c r="D205" s="542"/>
      <c r="E205" s="542"/>
      <c r="F205" s="542"/>
      <c r="G205" s="542"/>
      <c r="H205" s="469"/>
      <c r="I205" s="469"/>
      <c r="J205" s="469"/>
      <c r="K205" s="543" t="s">
        <v>318</v>
      </c>
      <c r="L205" s="469"/>
      <c r="M205" s="469"/>
      <c r="N205" s="469"/>
      <c r="O205" s="469"/>
      <c r="P205" s="543" t="s">
        <v>319</v>
      </c>
      <c r="Q205" s="533"/>
    </row>
    <row r="206" spans="1:17" ht="12.75">
      <c r="A206" s="544"/>
      <c r="B206" s="91"/>
      <c r="C206" s="91"/>
      <c r="D206" s="91"/>
      <c r="E206" s="91"/>
      <c r="F206" s="91"/>
      <c r="G206" s="91"/>
      <c r="H206" s="469"/>
      <c r="I206" s="469"/>
      <c r="J206" s="469"/>
      <c r="K206" s="469"/>
      <c r="L206" s="469"/>
      <c r="M206" s="469"/>
      <c r="N206" s="469"/>
      <c r="O206" s="469"/>
      <c r="P206" s="469"/>
      <c r="Q206" s="533"/>
    </row>
    <row r="207" spans="1:17" ht="12.75">
      <c r="A207" s="544"/>
      <c r="B207" s="91"/>
      <c r="C207" s="91"/>
      <c r="D207" s="91"/>
      <c r="E207" s="91"/>
      <c r="F207" s="91"/>
      <c r="G207" s="91"/>
      <c r="H207" s="469"/>
      <c r="I207" s="469"/>
      <c r="J207" s="469"/>
      <c r="K207" s="469"/>
      <c r="L207" s="469"/>
      <c r="M207" s="469"/>
      <c r="N207" s="469"/>
      <c r="O207" s="469"/>
      <c r="P207" s="469"/>
      <c r="Q207" s="533"/>
    </row>
    <row r="208" spans="1:17" ht="23.25">
      <c r="A208" s="576" t="s">
        <v>309</v>
      </c>
      <c r="B208" s="546"/>
      <c r="C208" s="546"/>
      <c r="D208" s="547"/>
      <c r="E208" s="547"/>
      <c r="F208" s="548"/>
      <c r="G208" s="547"/>
      <c r="H208" s="469"/>
      <c r="I208" s="469"/>
      <c r="J208" s="469"/>
      <c r="K208" s="577">
        <f>K196</f>
        <v>5.659303099999996</v>
      </c>
      <c r="L208" s="578" t="s">
        <v>307</v>
      </c>
      <c r="M208" s="579"/>
      <c r="N208" s="579"/>
      <c r="O208" s="579"/>
      <c r="P208" s="577">
        <f>P196</f>
        <v>3.1800059899999997</v>
      </c>
      <c r="Q208" s="580" t="s">
        <v>307</v>
      </c>
    </row>
    <row r="209" spans="1:17" ht="23.25">
      <c r="A209" s="551"/>
      <c r="B209" s="552"/>
      <c r="C209" s="552"/>
      <c r="D209" s="539"/>
      <c r="E209" s="539"/>
      <c r="F209" s="553"/>
      <c r="G209" s="539"/>
      <c r="H209" s="469"/>
      <c r="I209" s="469"/>
      <c r="J209" s="469"/>
      <c r="K209" s="579"/>
      <c r="L209" s="581"/>
      <c r="M209" s="579"/>
      <c r="N209" s="579"/>
      <c r="O209" s="579"/>
      <c r="P209" s="579"/>
      <c r="Q209" s="582"/>
    </row>
    <row r="210" spans="1:17" ht="23.25">
      <c r="A210" s="583" t="s">
        <v>308</v>
      </c>
      <c r="B210" s="43"/>
      <c r="C210" s="43"/>
      <c r="D210" s="539"/>
      <c r="E210" s="539"/>
      <c r="F210" s="556"/>
      <c r="G210" s="547"/>
      <c r="H210" s="469"/>
      <c r="I210" s="469"/>
      <c r="J210" s="469"/>
      <c r="K210" s="579">
        <f>'STEPPED UP GENCO'!K41</f>
        <v>-3.4259580598999997</v>
      </c>
      <c r="L210" s="578" t="s">
        <v>307</v>
      </c>
      <c r="M210" s="579"/>
      <c r="N210" s="579"/>
      <c r="O210" s="579"/>
      <c r="P210" s="577">
        <f>'STEPPED UP GENCO'!P41</f>
        <v>-0.09016257529999992</v>
      </c>
      <c r="Q210" s="580" t="s">
        <v>307</v>
      </c>
    </row>
    <row r="211" spans="1:17" ht="15">
      <c r="A211" s="557"/>
      <c r="B211" s="469"/>
      <c r="C211" s="469"/>
      <c r="D211" s="469"/>
      <c r="E211" s="469"/>
      <c r="F211" s="469"/>
      <c r="G211" s="469"/>
      <c r="H211" s="469"/>
      <c r="I211" s="469"/>
      <c r="J211" s="469"/>
      <c r="K211" s="469"/>
      <c r="L211" s="266"/>
      <c r="M211" s="469"/>
      <c r="N211" s="469"/>
      <c r="O211" s="469"/>
      <c r="P211" s="469"/>
      <c r="Q211" s="584"/>
    </row>
    <row r="212" spans="1:17" ht="15">
      <c r="A212" s="557"/>
      <c r="B212" s="469"/>
      <c r="C212" s="469"/>
      <c r="D212" s="469"/>
      <c r="E212" s="469"/>
      <c r="F212" s="469"/>
      <c r="G212" s="469"/>
      <c r="H212" s="469"/>
      <c r="I212" s="469"/>
      <c r="J212" s="469"/>
      <c r="K212" s="469"/>
      <c r="L212" s="266"/>
      <c r="M212" s="469"/>
      <c r="N212" s="469"/>
      <c r="O212" s="469"/>
      <c r="P212" s="469"/>
      <c r="Q212" s="584"/>
    </row>
    <row r="213" spans="1:17" ht="15">
      <c r="A213" s="557"/>
      <c r="B213" s="469"/>
      <c r="C213" s="469"/>
      <c r="D213" s="469"/>
      <c r="E213" s="469"/>
      <c r="F213" s="469"/>
      <c r="G213" s="469"/>
      <c r="H213" s="469"/>
      <c r="I213" s="469"/>
      <c r="J213" s="469"/>
      <c r="K213" s="469"/>
      <c r="L213" s="266"/>
      <c r="M213" s="469"/>
      <c r="N213" s="469"/>
      <c r="O213" s="469"/>
      <c r="P213" s="469"/>
      <c r="Q213" s="584"/>
    </row>
    <row r="214" spans="1:17" ht="23.25">
      <c r="A214" s="557"/>
      <c r="B214" s="469"/>
      <c r="C214" s="469"/>
      <c r="D214" s="469"/>
      <c r="E214" s="469"/>
      <c r="F214" s="469"/>
      <c r="G214" s="469"/>
      <c r="H214" s="546"/>
      <c r="I214" s="546"/>
      <c r="J214" s="585" t="s">
        <v>310</v>
      </c>
      <c r="K214" s="586">
        <f>SUM(K208:K213)</f>
        <v>2.2333450400999966</v>
      </c>
      <c r="L214" s="585" t="s">
        <v>307</v>
      </c>
      <c r="M214" s="579"/>
      <c r="N214" s="579"/>
      <c r="O214" s="579"/>
      <c r="P214" s="586">
        <f>SUM(P208:P213)</f>
        <v>3.0898434147</v>
      </c>
      <c r="Q214" s="585" t="s">
        <v>307</v>
      </c>
    </row>
    <row r="215" spans="1:17" ht="13.5" thickBot="1">
      <c r="A215" s="558"/>
      <c r="B215" s="534"/>
      <c r="C215" s="534"/>
      <c r="D215" s="534"/>
      <c r="E215" s="534"/>
      <c r="F215" s="534"/>
      <c r="G215" s="534"/>
      <c r="H215" s="534"/>
      <c r="I215" s="534"/>
      <c r="J215" s="534"/>
      <c r="K215" s="534"/>
      <c r="L215" s="534"/>
      <c r="M215" s="534"/>
      <c r="N215" s="534"/>
      <c r="O215" s="534"/>
      <c r="P215" s="534"/>
      <c r="Q215" s="535"/>
    </row>
  </sheetData>
  <sheetProtection/>
  <printOptions horizontalCentered="1"/>
  <pageMargins left="0.25" right="0.25" top="0.35" bottom="0.43" header="0.5" footer="0.5"/>
  <pageSetup horizontalDpi="600" verticalDpi="600" orientation="landscape" paperSize="9" scale="52" r:id="rId1"/>
  <rowBreaks count="3" manualBreakCount="3">
    <brk id="64" max="255" man="1"/>
    <brk id="130" max="18" man="1"/>
    <brk id="183" max="255" man="1"/>
  </rowBreaks>
  <colBreaks count="1" manualBreakCount="1">
    <brk id="17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W84"/>
  <sheetViews>
    <sheetView view="pageBreakPreview" zoomScale="85" zoomScaleNormal="70" zoomScaleSheetLayoutView="85" zoomScalePageLayoutView="50" workbookViewId="0" topLeftCell="A51">
      <selection activeCell="P32" sqref="P32"/>
    </sheetView>
  </sheetViews>
  <sheetFormatPr defaultColWidth="9.140625" defaultRowHeight="12.75"/>
  <cols>
    <col min="1" max="1" width="5.140625" style="432" customWidth="1"/>
    <col min="2" max="2" width="20.8515625" style="432" customWidth="1"/>
    <col min="3" max="3" width="11.28125" style="432" customWidth="1"/>
    <col min="4" max="4" width="9.140625" style="432" customWidth="1"/>
    <col min="5" max="5" width="14.421875" style="432" customWidth="1"/>
    <col min="6" max="6" width="7.00390625" style="432" customWidth="1"/>
    <col min="7" max="7" width="11.421875" style="432" customWidth="1"/>
    <col min="8" max="8" width="13.00390625" style="432" customWidth="1"/>
    <col min="9" max="9" width="9.00390625" style="432" customWidth="1"/>
    <col min="10" max="10" width="12.28125" style="432" customWidth="1"/>
    <col min="11" max="12" width="12.8515625" style="432" customWidth="1"/>
    <col min="13" max="13" width="13.28125" style="432" customWidth="1"/>
    <col min="14" max="14" width="11.421875" style="432" customWidth="1"/>
    <col min="15" max="15" width="13.140625" style="432" customWidth="1"/>
    <col min="16" max="16" width="14.7109375" style="432" customWidth="1"/>
    <col min="17" max="17" width="15.00390625" style="432" customWidth="1"/>
    <col min="18" max="18" width="0.13671875" style="432" customWidth="1"/>
    <col min="19" max="19" width="1.57421875" style="432" hidden="1" customWidth="1"/>
    <col min="20" max="20" width="9.140625" style="432" hidden="1" customWidth="1"/>
    <col min="21" max="21" width="4.28125" style="432" hidden="1" customWidth="1"/>
    <col min="22" max="22" width="4.00390625" style="432" hidden="1" customWidth="1"/>
    <col min="23" max="23" width="3.8515625" style="432" hidden="1" customWidth="1"/>
    <col min="24" max="16384" width="9.140625" style="432" customWidth="1"/>
  </cols>
  <sheetData>
    <row r="1" spans="1:17" ht="26.25">
      <c r="A1" s="1" t="s">
        <v>218</v>
      </c>
      <c r="Q1" s="484" t="str">
        <f>NDPL!Q1</f>
        <v>JUNE-2020</v>
      </c>
    </row>
    <row r="2" ht="18.75" customHeight="1">
      <c r="A2" s="77" t="s">
        <v>219</v>
      </c>
    </row>
    <row r="3" ht="23.25">
      <c r="A3" s="176" t="s">
        <v>197</v>
      </c>
    </row>
    <row r="4" spans="1:16" ht="24" thickBot="1">
      <c r="A4" s="376" t="s">
        <v>198</v>
      </c>
      <c r="G4" s="469"/>
      <c r="H4" s="469"/>
      <c r="I4" s="44" t="s">
        <v>374</v>
      </c>
      <c r="J4" s="469"/>
      <c r="K4" s="469"/>
      <c r="L4" s="469"/>
      <c r="M4" s="469"/>
      <c r="N4" s="44" t="s">
        <v>375</v>
      </c>
      <c r="O4" s="469"/>
      <c r="P4" s="469"/>
    </row>
    <row r="5" spans="1:17" ht="62.25" customHeight="1" thickBot="1" thickTop="1">
      <c r="A5" s="490" t="s">
        <v>8</v>
      </c>
      <c r="B5" s="491" t="s">
        <v>9</v>
      </c>
      <c r="C5" s="492" t="s">
        <v>1</v>
      </c>
      <c r="D5" s="492" t="s">
        <v>2</v>
      </c>
      <c r="E5" s="492" t="s">
        <v>3</v>
      </c>
      <c r="F5" s="492" t="s">
        <v>10</v>
      </c>
      <c r="G5" s="490" t="str">
        <f>NDPL!G5</f>
        <v>FINAL READING 30/06/2020</v>
      </c>
      <c r="H5" s="492" t="str">
        <f>NDPL!H5</f>
        <v>INTIAL READING 01/06/2020</v>
      </c>
      <c r="I5" s="492" t="s">
        <v>4</v>
      </c>
      <c r="J5" s="492" t="s">
        <v>5</v>
      </c>
      <c r="K5" s="492" t="s">
        <v>6</v>
      </c>
      <c r="L5" s="490" t="str">
        <f>NDPL!G5</f>
        <v>FINAL READING 30/06/2020</v>
      </c>
      <c r="M5" s="492" t="str">
        <f>NDPL!H5</f>
        <v>INTIAL READING 01/06/2020</v>
      </c>
      <c r="N5" s="492" t="s">
        <v>4</v>
      </c>
      <c r="O5" s="492" t="s">
        <v>5</v>
      </c>
      <c r="P5" s="492" t="s">
        <v>6</v>
      </c>
      <c r="Q5" s="493" t="s">
        <v>288</v>
      </c>
    </row>
    <row r="6" ht="14.25" thickBot="1" thickTop="1"/>
    <row r="7" spans="1:17" ht="18" customHeight="1" thickTop="1">
      <c r="A7" s="150"/>
      <c r="B7" s="151" t="s">
        <v>183</v>
      </c>
      <c r="C7" s="152"/>
      <c r="D7" s="152"/>
      <c r="E7" s="152"/>
      <c r="F7" s="152"/>
      <c r="G7" s="58"/>
      <c r="H7" s="587"/>
      <c r="I7" s="588"/>
      <c r="J7" s="588"/>
      <c r="K7" s="588"/>
      <c r="L7" s="589"/>
      <c r="M7" s="587"/>
      <c r="N7" s="587"/>
      <c r="O7" s="587"/>
      <c r="P7" s="587"/>
      <c r="Q7" s="520"/>
    </row>
    <row r="8" spans="1:17" ht="18" customHeight="1">
      <c r="A8" s="153"/>
      <c r="B8" s="154" t="s">
        <v>103</v>
      </c>
      <c r="C8" s="155"/>
      <c r="D8" s="156"/>
      <c r="E8" s="157"/>
      <c r="F8" s="158"/>
      <c r="G8" s="62"/>
      <c r="H8" s="590"/>
      <c r="I8" s="403"/>
      <c r="J8" s="403"/>
      <c r="K8" s="403"/>
      <c r="L8" s="591"/>
      <c r="M8" s="590"/>
      <c r="N8" s="378"/>
      <c r="O8" s="378"/>
      <c r="P8" s="378"/>
      <c r="Q8" s="436"/>
    </row>
    <row r="9" spans="1:17" ht="18">
      <c r="A9" s="153">
        <v>1</v>
      </c>
      <c r="B9" s="154" t="s">
        <v>104</v>
      </c>
      <c r="C9" s="155">
        <v>4865107</v>
      </c>
      <c r="D9" s="159" t="s">
        <v>12</v>
      </c>
      <c r="E9" s="247" t="s">
        <v>325</v>
      </c>
      <c r="F9" s="160">
        <v>266.67</v>
      </c>
      <c r="G9" s="322">
        <v>2915</v>
      </c>
      <c r="H9" s="323">
        <v>2607</v>
      </c>
      <c r="I9" s="403">
        <f aca="true" t="shared" si="0" ref="I9:I18">G9-H9</f>
        <v>308</v>
      </c>
      <c r="J9" s="403">
        <f aca="true" t="shared" si="1" ref="J9:J17">$F9*I9</f>
        <v>82134.36</v>
      </c>
      <c r="K9" s="403">
        <f aca="true" t="shared" si="2" ref="K9:K17">J9/1000000</f>
        <v>0.08213436</v>
      </c>
      <c r="L9" s="322">
        <v>2200</v>
      </c>
      <c r="M9" s="323">
        <v>2196</v>
      </c>
      <c r="N9" s="403">
        <f aca="true" t="shared" si="3" ref="N9:N18">L9-M9</f>
        <v>4</v>
      </c>
      <c r="O9" s="403">
        <f aca="true" t="shared" si="4" ref="O9:O17">$F9*N9</f>
        <v>1066.68</v>
      </c>
      <c r="P9" s="403">
        <f aca="true" t="shared" si="5" ref="P9:P17">O9/1000000</f>
        <v>0.00106668</v>
      </c>
      <c r="Q9" s="465"/>
    </row>
    <row r="10" spans="1:17" ht="18" customHeight="1">
      <c r="A10" s="153">
        <v>2</v>
      </c>
      <c r="B10" s="154" t="s">
        <v>105</v>
      </c>
      <c r="C10" s="155">
        <v>4865137</v>
      </c>
      <c r="D10" s="159" t="s">
        <v>12</v>
      </c>
      <c r="E10" s="247" t="s">
        <v>325</v>
      </c>
      <c r="F10" s="160">
        <v>100</v>
      </c>
      <c r="G10" s="322">
        <v>105935</v>
      </c>
      <c r="H10" s="323">
        <v>103992</v>
      </c>
      <c r="I10" s="403">
        <f t="shared" si="0"/>
        <v>1943</v>
      </c>
      <c r="J10" s="403">
        <f t="shared" si="1"/>
        <v>194300</v>
      </c>
      <c r="K10" s="403">
        <f t="shared" si="2"/>
        <v>0.1943</v>
      </c>
      <c r="L10" s="322">
        <v>152406</v>
      </c>
      <c r="M10" s="323">
        <v>152389</v>
      </c>
      <c r="N10" s="400">
        <f t="shared" si="3"/>
        <v>17</v>
      </c>
      <c r="O10" s="400">
        <f t="shared" si="4"/>
        <v>1700</v>
      </c>
      <c r="P10" s="400">
        <f t="shared" si="5"/>
        <v>0.0017</v>
      </c>
      <c r="Q10" s="436"/>
    </row>
    <row r="11" spans="1:17" ht="18">
      <c r="A11" s="153">
        <v>3</v>
      </c>
      <c r="B11" s="154" t="s">
        <v>106</v>
      </c>
      <c r="C11" s="155">
        <v>4865136</v>
      </c>
      <c r="D11" s="159" t="s">
        <v>12</v>
      </c>
      <c r="E11" s="247" t="s">
        <v>325</v>
      </c>
      <c r="F11" s="160">
        <v>200</v>
      </c>
      <c r="G11" s="322">
        <v>989276</v>
      </c>
      <c r="H11" s="323">
        <v>989256</v>
      </c>
      <c r="I11" s="403">
        <f t="shared" si="0"/>
        <v>20</v>
      </c>
      <c r="J11" s="403">
        <f t="shared" si="1"/>
        <v>4000</v>
      </c>
      <c r="K11" s="403">
        <f t="shared" si="2"/>
        <v>0.004</v>
      </c>
      <c r="L11" s="322">
        <v>999322</v>
      </c>
      <c r="M11" s="323">
        <v>999322</v>
      </c>
      <c r="N11" s="403">
        <f t="shared" si="3"/>
        <v>0</v>
      </c>
      <c r="O11" s="403">
        <f t="shared" si="4"/>
        <v>0</v>
      </c>
      <c r="P11" s="403">
        <f t="shared" si="5"/>
        <v>0</v>
      </c>
      <c r="Q11" s="594"/>
    </row>
    <row r="12" spans="1:17" ht="18">
      <c r="A12" s="153">
        <v>4</v>
      </c>
      <c r="B12" s="154" t="s">
        <v>107</v>
      </c>
      <c r="C12" s="155">
        <v>4865172</v>
      </c>
      <c r="D12" s="159" t="s">
        <v>12</v>
      </c>
      <c r="E12" s="247" t="s">
        <v>325</v>
      </c>
      <c r="F12" s="160">
        <v>1000</v>
      </c>
      <c r="G12" s="322">
        <v>1000099</v>
      </c>
      <c r="H12" s="323">
        <v>999974</v>
      </c>
      <c r="I12" s="403">
        <f>G12-H12</f>
        <v>125</v>
      </c>
      <c r="J12" s="403">
        <f>$F12*I12</f>
        <v>125000</v>
      </c>
      <c r="K12" s="403">
        <f>J12/1000000</f>
        <v>0.125</v>
      </c>
      <c r="L12" s="322">
        <v>17</v>
      </c>
      <c r="M12" s="323">
        <v>16</v>
      </c>
      <c r="N12" s="400">
        <f>L12-M12</f>
        <v>1</v>
      </c>
      <c r="O12" s="400">
        <f>$F12*N12</f>
        <v>1000</v>
      </c>
      <c r="P12" s="400">
        <f>O12/1000000</f>
        <v>0.001</v>
      </c>
      <c r="Q12" s="779"/>
    </row>
    <row r="13" spans="1:17" ht="18" customHeight="1">
      <c r="A13" s="153">
        <v>5</v>
      </c>
      <c r="B13" s="154" t="s">
        <v>108</v>
      </c>
      <c r="C13" s="155">
        <v>4864968</v>
      </c>
      <c r="D13" s="159" t="s">
        <v>12</v>
      </c>
      <c r="E13" s="247" t="s">
        <v>325</v>
      </c>
      <c r="F13" s="160">
        <v>800</v>
      </c>
      <c r="G13" s="322">
        <v>1613</v>
      </c>
      <c r="H13" s="323">
        <v>1380</v>
      </c>
      <c r="I13" s="403">
        <f t="shared" si="0"/>
        <v>233</v>
      </c>
      <c r="J13" s="403">
        <f>$F13*I13</f>
        <v>186400</v>
      </c>
      <c r="K13" s="403">
        <f>J13/1000000</f>
        <v>0.1864</v>
      </c>
      <c r="L13" s="322">
        <v>2608</v>
      </c>
      <c r="M13" s="323">
        <v>2607</v>
      </c>
      <c r="N13" s="400">
        <f t="shared" si="3"/>
        <v>1</v>
      </c>
      <c r="O13" s="400">
        <f>$F13*N13</f>
        <v>800</v>
      </c>
      <c r="P13" s="400">
        <f>O13/1000000</f>
        <v>0.0008</v>
      </c>
      <c r="Q13" s="768"/>
    </row>
    <row r="14" spans="1:17" ht="18" customHeight="1">
      <c r="A14" s="153">
        <v>6</v>
      </c>
      <c r="B14" s="154" t="s">
        <v>350</v>
      </c>
      <c r="C14" s="155">
        <v>4865004</v>
      </c>
      <c r="D14" s="159" t="s">
        <v>12</v>
      </c>
      <c r="E14" s="247" t="s">
        <v>325</v>
      </c>
      <c r="F14" s="160">
        <v>800</v>
      </c>
      <c r="G14" s="322">
        <v>3248</v>
      </c>
      <c r="H14" s="323">
        <v>3338</v>
      </c>
      <c r="I14" s="403">
        <f t="shared" si="0"/>
        <v>-90</v>
      </c>
      <c r="J14" s="403">
        <f t="shared" si="1"/>
        <v>-72000</v>
      </c>
      <c r="K14" s="403">
        <f t="shared" si="2"/>
        <v>-0.072</v>
      </c>
      <c r="L14" s="322">
        <v>1312</v>
      </c>
      <c r="M14" s="323">
        <v>1312</v>
      </c>
      <c r="N14" s="400">
        <f t="shared" si="3"/>
        <v>0</v>
      </c>
      <c r="O14" s="400">
        <f t="shared" si="4"/>
        <v>0</v>
      </c>
      <c r="P14" s="400">
        <f t="shared" si="5"/>
        <v>0</v>
      </c>
      <c r="Q14" s="465"/>
    </row>
    <row r="15" spans="1:17" ht="18" customHeight="1">
      <c r="A15" s="153">
        <v>7</v>
      </c>
      <c r="B15" s="343" t="s">
        <v>372</v>
      </c>
      <c r="C15" s="346">
        <v>4865050</v>
      </c>
      <c r="D15" s="159" t="s">
        <v>12</v>
      </c>
      <c r="E15" s="247" t="s">
        <v>325</v>
      </c>
      <c r="F15" s="352">
        <v>800</v>
      </c>
      <c r="G15" s="322">
        <v>994461</v>
      </c>
      <c r="H15" s="323">
        <v>995295</v>
      </c>
      <c r="I15" s="403">
        <f t="shared" si="0"/>
        <v>-834</v>
      </c>
      <c r="J15" s="403">
        <f>$F15*I15</f>
        <v>-667200</v>
      </c>
      <c r="K15" s="403">
        <f>J15/1000000</f>
        <v>-0.6672</v>
      </c>
      <c r="L15" s="322">
        <v>998909</v>
      </c>
      <c r="M15" s="323">
        <v>998909</v>
      </c>
      <c r="N15" s="400">
        <f t="shared" si="3"/>
        <v>0</v>
      </c>
      <c r="O15" s="400">
        <f>$F15*N15</f>
        <v>0</v>
      </c>
      <c r="P15" s="400">
        <f>O15/1000000</f>
        <v>0</v>
      </c>
      <c r="Q15" s="436"/>
    </row>
    <row r="16" spans="1:17" ht="18" customHeight="1">
      <c r="A16" s="153">
        <v>8</v>
      </c>
      <c r="B16" s="343" t="s">
        <v>371</v>
      </c>
      <c r="C16" s="346">
        <v>4864998</v>
      </c>
      <c r="D16" s="159" t="s">
        <v>12</v>
      </c>
      <c r="E16" s="247" t="s">
        <v>325</v>
      </c>
      <c r="F16" s="352">
        <v>800</v>
      </c>
      <c r="G16" s="322">
        <v>960760</v>
      </c>
      <c r="H16" s="323">
        <v>961684</v>
      </c>
      <c r="I16" s="403">
        <f t="shared" si="0"/>
        <v>-924</v>
      </c>
      <c r="J16" s="403">
        <f t="shared" si="1"/>
        <v>-739200</v>
      </c>
      <c r="K16" s="403">
        <f t="shared" si="2"/>
        <v>-0.7392</v>
      </c>
      <c r="L16" s="322">
        <v>980523</v>
      </c>
      <c r="M16" s="323">
        <v>980527</v>
      </c>
      <c r="N16" s="400">
        <f t="shared" si="3"/>
        <v>-4</v>
      </c>
      <c r="O16" s="400">
        <f t="shared" si="4"/>
        <v>-3200</v>
      </c>
      <c r="P16" s="400">
        <f t="shared" si="5"/>
        <v>-0.0032</v>
      </c>
      <c r="Q16" s="436"/>
    </row>
    <row r="17" spans="1:17" ht="18" customHeight="1">
      <c r="A17" s="153">
        <v>9</v>
      </c>
      <c r="B17" s="343" t="s">
        <v>365</v>
      </c>
      <c r="C17" s="346">
        <v>4864993</v>
      </c>
      <c r="D17" s="159" t="s">
        <v>12</v>
      </c>
      <c r="E17" s="247" t="s">
        <v>325</v>
      </c>
      <c r="F17" s="352">
        <v>800</v>
      </c>
      <c r="G17" s="322">
        <v>964472</v>
      </c>
      <c r="H17" s="323">
        <v>965642</v>
      </c>
      <c r="I17" s="403">
        <f t="shared" si="0"/>
        <v>-1170</v>
      </c>
      <c r="J17" s="403">
        <f t="shared" si="1"/>
        <v>-936000</v>
      </c>
      <c r="K17" s="403">
        <f t="shared" si="2"/>
        <v>-0.936</v>
      </c>
      <c r="L17" s="322">
        <v>989885</v>
      </c>
      <c r="M17" s="323">
        <v>989887</v>
      </c>
      <c r="N17" s="400">
        <f t="shared" si="3"/>
        <v>-2</v>
      </c>
      <c r="O17" s="400">
        <f t="shared" si="4"/>
        <v>-1600</v>
      </c>
      <c r="P17" s="400">
        <f t="shared" si="5"/>
        <v>-0.0016</v>
      </c>
      <c r="Q17" s="466"/>
    </row>
    <row r="18" spans="1:17" ht="15.75" customHeight="1">
      <c r="A18" s="153">
        <v>10</v>
      </c>
      <c r="B18" s="343" t="s">
        <v>407</v>
      </c>
      <c r="C18" s="346">
        <v>5128403</v>
      </c>
      <c r="D18" s="159" t="s">
        <v>12</v>
      </c>
      <c r="E18" s="247" t="s">
        <v>325</v>
      </c>
      <c r="F18" s="352">
        <v>2000</v>
      </c>
      <c r="G18" s="322">
        <v>997542</v>
      </c>
      <c r="H18" s="323">
        <v>997826</v>
      </c>
      <c r="I18" s="265">
        <f t="shared" si="0"/>
        <v>-284</v>
      </c>
      <c r="J18" s="265">
        <f>$F18*I18</f>
        <v>-568000</v>
      </c>
      <c r="K18" s="265">
        <f>J18/1000000</f>
        <v>-0.568</v>
      </c>
      <c r="L18" s="322">
        <v>999571</v>
      </c>
      <c r="M18" s="323">
        <v>999571</v>
      </c>
      <c r="N18" s="323">
        <f t="shared" si="3"/>
        <v>0</v>
      </c>
      <c r="O18" s="323">
        <f>$F18*N18</f>
        <v>0</v>
      </c>
      <c r="P18" s="323">
        <f>O18/1000000</f>
        <v>0</v>
      </c>
      <c r="Q18" s="466"/>
    </row>
    <row r="19" spans="1:17" ht="18" customHeight="1">
      <c r="A19" s="153"/>
      <c r="B19" s="161" t="s">
        <v>356</v>
      </c>
      <c r="C19" s="155"/>
      <c r="D19" s="159"/>
      <c r="E19" s="247"/>
      <c r="F19" s="160"/>
      <c r="G19" s="322"/>
      <c r="H19" s="323"/>
      <c r="I19" s="403"/>
      <c r="J19" s="403"/>
      <c r="K19" s="403"/>
      <c r="L19" s="322"/>
      <c r="M19" s="323"/>
      <c r="N19" s="400"/>
      <c r="O19" s="400"/>
      <c r="P19" s="400"/>
      <c r="Q19" s="436"/>
    </row>
    <row r="20" spans="1:17" ht="18" customHeight="1">
      <c r="A20" s="153">
        <v>11</v>
      </c>
      <c r="B20" s="154" t="s">
        <v>184</v>
      </c>
      <c r="C20" s="155">
        <v>4865161</v>
      </c>
      <c r="D20" s="156" t="s">
        <v>12</v>
      </c>
      <c r="E20" s="247" t="s">
        <v>325</v>
      </c>
      <c r="F20" s="160">
        <v>50</v>
      </c>
      <c r="G20" s="322">
        <v>971604</v>
      </c>
      <c r="H20" s="323">
        <v>971750</v>
      </c>
      <c r="I20" s="403">
        <f aca="true" t="shared" si="6" ref="I20:I25">G20-H20</f>
        <v>-146</v>
      </c>
      <c r="J20" s="403">
        <f aca="true" t="shared" si="7" ref="J20:J25">$F20*I20</f>
        <v>-7300</v>
      </c>
      <c r="K20" s="403">
        <f aca="true" t="shared" si="8" ref="K20:K25">J20/1000000</f>
        <v>-0.0073</v>
      </c>
      <c r="L20" s="322">
        <v>20000</v>
      </c>
      <c r="M20" s="323">
        <v>19651</v>
      </c>
      <c r="N20" s="400">
        <f aca="true" t="shared" si="9" ref="N20:N25">L20-M20</f>
        <v>349</v>
      </c>
      <c r="O20" s="400">
        <f aca="true" t="shared" si="10" ref="O20:O25">$F20*N20</f>
        <v>17450</v>
      </c>
      <c r="P20" s="400">
        <f aca="true" t="shared" si="11" ref="P20:P25">O20/1000000</f>
        <v>0.01745</v>
      </c>
      <c r="Q20" s="436"/>
    </row>
    <row r="21" spans="1:17" ht="13.5" customHeight="1">
      <c r="A21" s="153">
        <v>12</v>
      </c>
      <c r="B21" s="154" t="s">
        <v>185</v>
      </c>
      <c r="C21" s="155">
        <v>4865131</v>
      </c>
      <c r="D21" s="159" t="s">
        <v>12</v>
      </c>
      <c r="E21" s="247" t="s">
        <v>325</v>
      </c>
      <c r="F21" s="160">
        <v>75</v>
      </c>
      <c r="G21" s="322">
        <v>975501</v>
      </c>
      <c r="H21" s="323">
        <v>975856</v>
      </c>
      <c r="I21" s="450">
        <f t="shared" si="6"/>
        <v>-355</v>
      </c>
      <c r="J21" s="450">
        <f t="shared" si="7"/>
        <v>-26625</v>
      </c>
      <c r="K21" s="450">
        <f t="shared" si="8"/>
        <v>-0.026625</v>
      </c>
      <c r="L21" s="322">
        <v>22556</v>
      </c>
      <c r="M21" s="323">
        <v>22529</v>
      </c>
      <c r="N21" s="265">
        <f t="shared" si="9"/>
        <v>27</v>
      </c>
      <c r="O21" s="265">
        <f t="shared" si="10"/>
        <v>2025</v>
      </c>
      <c r="P21" s="265">
        <f t="shared" si="11"/>
        <v>0.002025</v>
      </c>
      <c r="Q21" s="436"/>
    </row>
    <row r="22" spans="1:17" ht="18" customHeight="1">
      <c r="A22" s="153">
        <v>13</v>
      </c>
      <c r="B22" s="157" t="s">
        <v>186</v>
      </c>
      <c r="C22" s="155">
        <v>4902512</v>
      </c>
      <c r="D22" s="159" t="s">
        <v>12</v>
      </c>
      <c r="E22" s="247" t="s">
        <v>325</v>
      </c>
      <c r="F22" s="160">
        <v>500</v>
      </c>
      <c r="G22" s="322">
        <v>998855</v>
      </c>
      <c r="H22" s="323">
        <v>998860</v>
      </c>
      <c r="I22" s="403">
        <f t="shared" si="6"/>
        <v>-5</v>
      </c>
      <c r="J22" s="403">
        <f t="shared" si="7"/>
        <v>-2500</v>
      </c>
      <c r="K22" s="403">
        <f t="shared" si="8"/>
        <v>-0.0025</v>
      </c>
      <c r="L22" s="322">
        <v>5476</v>
      </c>
      <c r="M22" s="323">
        <v>5473</v>
      </c>
      <c r="N22" s="400">
        <f t="shared" si="9"/>
        <v>3</v>
      </c>
      <c r="O22" s="400">
        <f t="shared" si="10"/>
        <v>1500</v>
      </c>
      <c r="P22" s="400">
        <f t="shared" si="11"/>
        <v>0.0015</v>
      </c>
      <c r="Q22" s="436"/>
    </row>
    <row r="23" spans="1:17" ht="18" customHeight="1">
      <c r="A23" s="153">
        <v>14</v>
      </c>
      <c r="B23" s="154" t="s">
        <v>187</v>
      </c>
      <c r="C23" s="155">
        <v>4865178</v>
      </c>
      <c r="D23" s="159" t="s">
        <v>12</v>
      </c>
      <c r="E23" s="247" t="s">
        <v>325</v>
      </c>
      <c r="F23" s="160">
        <v>375</v>
      </c>
      <c r="G23" s="322">
        <v>997459</v>
      </c>
      <c r="H23" s="323">
        <v>997484</v>
      </c>
      <c r="I23" s="403">
        <f t="shared" si="6"/>
        <v>-25</v>
      </c>
      <c r="J23" s="403">
        <f t="shared" si="7"/>
        <v>-9375</v>
      </c>
      <c r="K23" s="403">
        <f t="shared" si="8"/>
        <v>-0.009375</v>
      </c>
      <c r="L23" s="322">
        <v>7378</v>
      </c>
      <c r="M23" s="323">
        <v>7392</v>
      </c>
      <c r="N23" s="400">
        <f t="shared" si="9"/>
        <v>-14</v>
      </c>
      <c r="O23" s="400">
        <f t="shared" si="10"/>
        <v>-5250</v>
      </c>
      <c r="P23" s="400">
        <f t="shared" si="11"/>
        <v>-0.00525</v>
      </c>
      <c r="Q23" s="436"/>
    </row>
    <row r="24" spans="1:17" ht="18" customHeight="1">
      <c r="A24" s="153">
        <v>15</v>
      </c>
      <c r="B24" s="154" t="s">
        <v>188</v>
      </c>
      <c r="C24" s="155">
        <v>4865098</v>
      </c>
      <c r="D24" s="159" t="s">
        <v>12</v>
      </c>
      <c r="E24" s="247" t="s">
        <v>325</v>
      </c>
      <c r="F24" s="160">
        <v>100</v>
      </c>
      <c r="G24" s="322">
        <v>992364</v>
      </c>
      <c r="H24" s="323">
        <v>992506</v>
      </c>
      <c r="I24" s="403">
        <f>G24-H24</f>
        <v>-142</v>
      </c>
      <c r="J24" s="403">
        <f>$F24*I24</f>
        <v>-14200</v>
      </c>
      <c r="K24" s="403">
        <f>J24/1000000</f>
        <v>-0.0142</v>
      </c>
      <c r="L24" s="322">
        <v>999541</v>
      </c>
      <c r="M24" s="323">
        <v>999438</v>
      </c>
      <c r="N24" s="400">
        <f>L24-M24</f>
        <v>103</v>
      </c>
      <c r="O24" s="400">
        <f>$F24*N24</f>
        <v>10300</v>
      </c>
      <c r="P24" s="400">
        <f>O24/1000000</f>
        <v>0.0103</v>
      </c>
      <c r="Q24" s="436"/>
    </row>
    <row r="25" spans="1:17" ht="18" customHeight="1">
      <c r="A25" s="153">
        <v>16</v>
      </c>
      <c r="B25" s="154" t="s">
        <v>189</v>
      </c>
      <c r="C25" s="155">
        <v>4865159</v>
      </c>
      <c r="D25" s="156" t="s">
        <v>12</v>
      </c>
      <c r="E25" s="247" t="s">
        <v>325</v>
      </c>
      <c r="F25" s="160">
        <v>75</v>
      </c>
      <c r="G25" s="322">
        <v>11791</v>
      </c>
      <c r="H25" s="323">
        <v>11632</v>
      </c>
      <c r="I25" s="403">
        <f t="shared" si="6"/>
        <v>159</v>
      </c>
      <c r="J25" s="403">
        <f t="shared" si="7"/>
        <v>11925</v>
      </c>
      <c r="K25" s="403">
        <f t="shared" si="8"/>
        <v>0.011925</v>
      </c>
      <c r="L25" s="322">
        <v>40517</v>
      </c>
      <c r="M25" s="323">
        <v>40161</v>
      </c>
      <c r="N25" s="400">
        <f t="shared" si="9"/>
        <v>356</v>
      </c>
      <c r="O25" s="400">
        <f t="shared" si="10"/>
        <v>26700</v>
      </c>
      <c r="P25" s="400">
        <f t="shared" si="11"/>
        <v>0.0267</v>
      </c>
      <c r="Q25" s="436"/>
    </row>
    <row r="26" spans="1:17" ht="18" customHeight="1">
      <c r="A26" s="153">
        <v>17</v>
      </c>
      <c r="B26" s="154" t="s">
        <v>190</v>
      </c>
      <c r="C26" s="155">
        <v>4865122</v>
      </c>
      <c r="D26" s="159" t="s">
        <v>12</v>
      </c>
      <c r="E26" s="247" t="s">
        <v>325</v>
      </c>
      <c r="F26" s="160">
        <v>100</v>
      </c>
      <c r="G26" s="322">
        <v>12038</v>
      </c>
      <c r="H26" s="323">
        <v>11827</v>
      </c>
      <c r="I26" s="403">
        <f>G26-H26</f>
        <v>211</v>
      </c>
      <c r="J26" s="403">
        <f>$F26*I26</f>
        <v>21100</v>
      </c>
      <c r="K26" s="403">
        <f>J26/1000000</f>
        <v>0.0211</v>
      </c>
      <c r="L26" s="322">
        <v>2062</v>
      </c>
      <c r="M26" s="323">
        <v>1918</v>
      </c>
      <c r="N26" s="400">
        <f>L26-M26</f>
        <v>144</v>
      </c>
      <c r="O26" s="400">
        <f>$F26*N26</f>
        <v>14400</v>
      </c>
      <c r="P26" s="400">
        <f>O26/1000000</f>
        <v>0.0144</v>
      </c>
      <c r="Q26" s="466"/>
    </row>
    <row r="27" spans="1:17" ht="18" customHeight="1">
      <c r="A27" s="153"/>
      <c r="B27" s="162" t="s">
        <v>191</v>
      </c>
      <c r="C27" s="155"/>
      <c r="D27" s="159"/>
      <c r="E27" s="247"/>
      <c r="F27" s="160"/>
      <c r="G27" s="322"/>
      <c r="H27" s="323"/>
      <c r="I27" s="403"/>
      <c r="J27" s="403"/>
      <c r="K27" s="403"/>
      <c r="L27" s="322"/>
      <c r="M27" s="323"/>
      <c r="N27" s="400"/>
      <c r="O27" s="400"/>
      <c r="P27" s="400"/>
      <c r="Q27" s="436"/>
    </row>
    <row r="28" spans="1:17" ht="18" customHeight="1">
      <c r="A28" s="153">
        <v>19</v>
      </c>
      <c r="B28" s="154" t="s">
        <v>192</v>
      </c>
      <c r="C28" s="155">
        <v>4865037</v>
      </c>
      <c r="D28" s="159" t="s">
        <v>12</v>
      </c>
      <c r="E28" s="247" t="s">
        <v>325</v>
      </c>
      <c r="F28" s="160">
        <v>1000</v>
      </c>
      <c r="G28" s="322">
        <v>995577</v>
      </c>
      <c r="H28" s="323">
        <v>995577</v>
      </c>
      <c r="I28" s="403">
        <f>G28-H28</f>
        <v>0</v>
      </c>
      <c r="J28" s="403">
        <f>$F28*I28</f>
        <v>0</v>
      </c>
      <c r="K28" s="403">
        <f>J28/1000000</f>
        <v>0</v>
      </c>
      <c r="L28" s="322">
        <v>104755</v>
      </c>
      <c r="M28" s="323">
        <v>104598</v>
      </c>
      <c r="N28" s="400">
        <f>L28-M28</f>
        <v>157</v>
      </c>
      <c r="O28" s="400">
        <f>$F28*N28</f>
        <v>157000</v>
      </c>
      <c r="P28" s="400">
        <f>O28/1000000</f>
        <v>0.157</v>
      </c>
      <c r="Q28" s="436"/>
    </row>
    <row r="29" spans="1:17" ht="18" customHeight="1">
      <c r="A29" s="153">
        <v>20</v>
      </c>
      <c r="B29" s="154" t="s">
        <v>193</v>
      </c>
      <c r="C29" s="155">
        <v>4865000</v>
      </c>
      <c r="D29" s="159" t="s">
        <v>12</v>
      </c>
      <c r="E29" s="247" t="s">
        <v>325</v>
      </c>
      <c r="F29" s="160">
        <v>1000</v>
      </c>
      <c r="G29" s="322">
        <v>994304</v>
      </c>
      <c r="H29" s="323">
        <v>994304</v>
      </c>
      <c r="I29" s="403">
        <f>G29-H29</f>
        <v>0</v>
      </c>
      <c r="J29" s="403">
        <f>$F29*I29</f>
        <v>0</v>
      </c>
      <c r="K29" s="403">
        <f>J29/1000000</f>
        <v>0</v>
      </c>
      <c r="L29" s="322">
        <v>1877</v>
      </c>
      <c r="M29" s="323">
        <v>1903</v>
      </c>
      <c r="N29" s="400">
        <f>L29-M29</f>
        <v>-26</v>
      </c>
      <c r="O29" s="400">
        <f>$F29*N29</f>
        <v>-26000</v>
      </c>
      <c r="P29" s="400">
        <f>O29/1000000</f>
        <v>-0.026</v>
      </c>
      <c r="Q29" s="752"/>
    </row>
    <row r="30" spans="1:17" ht="18" customHeight="1">
      <c r="A30" s="153">
        <v>21</v>
      </c>
      <c r="B30" s="154" t="s">
        <v>194</v>
      </c>
      <c r="C30" s="155">
        <v>4865039</v>
      </c>
      <c r="D30" s="159" t="s">
        <v>12</v>
      </c>
      <c r="E30" s="247" t="s">
        <v>325</v>
      </c>
      <c r="F30" s="160">
        <v>1000</v>
      </c>
      <c r="G30" s="322">
        <v>985062</v>
      </c>
      <c r="H30" s="323">
        <v>985062</v>
      </c>
      <c r="I30" s="403">
        <f>G30-H30</f>
        <v>0</v>
      </c>
      <c r="J30" s="403">
        <f>$F30*I30</f>
        <v>0</v>
      </c>
      <c r="K30" s="403">
        <f>J30/1000000</f>
        <v>0</v>
      </c>
      <c r="L30" s="322">
        <v>144748</v>
      </c>
      <c r="M30" s="323">
        <v>144622</v>
      </c>
      <c r="N30" s="400">
        <f>L30-M30</f>
        <v>126</v>
      </c>
      <c r="O30" s="400">
        <f>$F30*N30</f>
        <v>126000</v>
      </c>
      <c r="P30" s="400">
        <f>O30/1000000</f>
        <v>0.126</v>
      </c>
      <c r="Q30" s="436"/>
    </row>
    <row r="31" spans="1:17" ht="18" customHeight="1">
      <c r="A31" s="153">
        <v>22</v>
      </c>
      <c r="B31" s="157" t="s">
        <v>195</v>
      </c>
      <c r="C31" s="155">
        <v>4864885</v>
      </c>
      <c r="D31" s="159" t="s">
        <v>12</v>
      </c>
      <c r="E31" s="247" t="s">
        <v>325</v>
      </c>
      <c r="F31" s="160">
        <v>2500</v>
      </c>
      <c r="G31" s="322">
        <v>999205</v>
      </c>
      <c r="H31" s="323">
        <v>999205</v>
      </c>
      <c r="I31" s="450">
        <f>G31-H31</f>
        <v>0</v>
      </c>
      <c r="J31" s="450">
        <f>$F31*I31</f>
        <v>0</v>
      </c>
      <c r="K31" s="450">
        <f>J31/1000000</f>
        <v>0</v>
      </c>
      <c r="L31" s="322">
        <v>520</v>
      </c>
      <c r="M31" s="323">
        <v>591</v>
      </c>
      <c r="N31" s="265">
        <f>L31-M31</f>
        <v>-71</v>
      </c>
      <c r="O31" s="265">
        <f>$F31*N31</f>
        <v>-177500</v>
      </c>
      <c r="P31" s="265">
        <f>O31/1000000</f>
        <v>-0.1775</v>
      </c>
      <c r="Q31" s="436"/>
    </row>
    <row r="32" spans="1:17" ht="18" customHeight="1">
      <c r="A32" s="153"/>
      <c r="B32" s="162"/>
      <c r="C32" s="155"/>
      <c r="D32" s="159"/>
      <c r="E32" s="247"/>
      <c r="F32" s="160"/>
      <c r="G32" s="322"/>
      <c r="H32" s="323"/>
      <c r="I32" s="403"/>
      <c r="J32" s="403"/>
      <c r="K32" s="592">
        <f>SUM(K28:K31)</f>
        <v>0</v>
      </c>
      <c r="L32" s="322"/>
      <c r="M32" s="323"/>
      <c r="N32" s="400"/>
      <c r="O32" s="400"/>
      <c r="P32" s="593">
        <f>SUM(P28:P31)</f>
        <v>0.07950000000000002</v>
      </c>
      <c r="Q32" s="436"/>
    </row>
    <row r="33" spans="1:17" ht="18" customHeight="1">
      <c r="A33" s="153"/>
      <c r="B33" s="161" t="s">
        <v>112</v>
      </c>
      <c r="C33" s="155"/>
      <c r="D33" s="156"/>
      <c r="E33" s="247"/>
      <c r="F33" s="160"/>
      <c r="G33" s="322"/>
      <c r="H33" s="323"/>
      <c r="I33" s="403"/>
      <c r="J33" s="403"/>
      <c r="K33" s="403"/>
      <c r="L33" s="322"/>
      <c r="M33" s="323"/>
      <c r="N33" s="400"/>
      <c r="O33" s="400"/>
      <c r="P33" s="400"/>
      <c r="Q33" s="436"/>
    </row>
    <row r="34" spans="1:17" ht="18" customHeight="1">
      <c r="A34" s="153">
        <v>23</v>
      </c>
      <c r="B34" s="671" t="s">
        <v>377</v>
      </c>
      <c r="C34" s="155">
        <v>4864955</v>
      </c>
      <c r="D34" s="154" t="s">
        <v>12</v>
      </c>
      <c r="E34" s="154" t="s">
        <v>325</v>
      </c>
      <c r="F34" s="160">
        <v>1000</v>
      </c>
      <c r="G34" s="322">
        <v>996436</v>
      </c>
      <c r="H34" s="323">
        <v>996459</v>
      </c>
      <c r="I34" s="403">
        <f>G34-H34</f>
        <v>-23</v>
      </c>
      <c r="J34" s="403">
        <f>$F34*I34</f>
        <v>-23000</v>
      </c>
      <c r="K34" s="403">
        <f>J34/1000000</f>
        <v>-0.023</v>
      </c>
      <c r="L34" s="322">
        <v>2245</v>
      </c>
      <c r="M34" s="323">
        <v>2242</v>
      </c>
      <c r="N34" s="400">
        <f>L34-M34</f>
        <v>3</v>
      </c>
      <c r="O34" s="400">
        <f>$F34*N34</f>
        <v>3000</v>
      </c>
      <c r="P34" s="400">
        <f>O34/1000000</f>
        <v>0.003</v>
      </c>
      <c r="Q34" s="669"/>
    </row>
    <row r="35" spans="1:17" ht="18">
      <c r="A35" s="153">
        <v>24</v>
      </c>
      <c r="B35" s="154" t="s">
        <v>172</v>
      </c>
      <c r="C35" s="155">
        <v>4864820</v>
      </c>
      <c r="D35" s="159" t="s">
        <v>12</v>
      </c>
      <c r="E35" s="247" t="s">
        <v>325</v>
      </c>
      <c r="F35" s="160">
        <v>160</v>
      </c>
      <c r="G35" s="322">
        <v>9125</v>
      </c>
      <c r="H35" s="323">
        <v>9123</v>
      </c>
      <c r="I35" s="403">
        <f>G35-H35</f>
        <v>2</v>
      </c>
      <c r="J35" s="403">
        <f>$F35*I35</f>
        <v>320</v>
      </c>
      <c r="K35" s="403">
        <f>J35/1000000</f>
        <v>0.00032</v>
      </c>
      <c r="L35" s="322">
        <v>26935</v>
      </c>
      <c r="M35" s="323">
        <v>26227</v>
      </c>
      <c r="N35" s="400">
        <f>L35-M35</f>
        <v>708</v>
      </c>
      <c r="O35" s="400">
        <f>$F35*N35</f>
        <v>113280</v>
      </c>
      <c r="P35" s="400">
        <f>O35/1000000</f>
        <v>0.11328</v>
      </c>
      <c r="Q35" s="433"/>
    </row>
    <row r="36" spans="1:17" ht="18" customHeight="1">
      <c r="A36" s="153">
        <v>25</v>
      </c>
      <c r="B36" s="157" t="s">
        <v>173</v>
      </c>
      <c r="C36" s="155">
        <v>4864811</v>
      </c>
      <c r="D36" s="159" t="s">
        <v>12</v>
      </c>
      <c r="E36" s="247" t="s">
        <v>325</v>
      </c>
      <c r="F36" s="160">
        <v>200</v>
      </c>
      <c r="G36" s="322">
        <v>3857</v>
      </c>
      <c r="H36" s="323">
        <v>3856</v>
      </c>
      <c r="I36" s="403">
        <f>G36-H36</f>
        <v>1</v>
      </c>
      <c r="J36" s="403">
        <f>$F36*I36</f>
        <v>200</v>
      </c>
      <c r="K36" s="403">
        <f>J36/1000000</f>
        <v>0.0002</v>
      </c>
      <c r="L36" s="322">
        <v>8017</v>
      </c>
      <c r="M36" s="323">
        <v>7683</v>
      </c>
      <c r="N36" s="400">
        <f>L36-M36</f>
        <v>334</v>
      </c>
      <c r="O36" s="400">
        <f>$F36*N36</f>
        <v>66800</v>
      </c>
      <c r="P36" s="400">
        <f>O36/1000000</f>
        <v>0.0668</v>
      </c>
      <c r="Q36" s="443"/>
    </row>
    <row r="37" spans="1:17" ht="18" customHeight="1">
      <c r="A37" s="153">
        <v>26</v>
      </c>
      <c r="B37" s="157" t="s">
        <v>385</v>
      </c>
      <c r="C37" s="155">
        <v>4864961</v>
      </c>
      <c r="D37" s="159" t="s">
        <v>12</v>
      </c>
      <c r="E37" s="247" t="s">
        <v>325</v>
      </c>
      <c r="F37" s="160">
        <v>1000</v>
      </c>
      <c r="G37" s="322">
        <v>983380</v>
      </c>
      <c r="H37" s="323">
        <v>983478</v>
      </c>
      <c r="I37" s="450">
        <f>G37-H37</f>
        <v>-98</v>
      </c>
      <c r="J37" s="450">
        <f>$F37*I37</f>
        <v>-98000</v>
      </c>
      <c r="K37" s="450">
        <f>J37/1000000</f>
        <v>-0.098</v>
      </c>
      <c r="L37" s="322">
        <v>999247</v>
      </c>
      <c r="M37" s="323">
        <v>999246</v>
      </c>
      <c r="N37" s="265">
        <f>L37-M37</f>
        <v>1</v>
      </c>
      <c r="O37" s="265">
        <f>$F37*N37</f>
        <v>1000</v>
      </c>
      <c r="P37" s="265">
        <f>O37/1000000</f>
        <v>0.001</v>
      </c>
      <c r="Q37" s="433"/>
    </row>
    <row r="38" spans="1:17" ht="18" customHeight="1">
      <c r="A38" s="153"/>
      <c r="B38" s="162" t="s">
        <v>177</v>
      </c>
      <c r="C38" s="155"/>
      <c r="D38" s="159"/>
      <c r="E38" s="247"/>
      <c r="F38" s="160"/>
      <c r="G38" s="322"/>
      <c r="H38" s="323"/>
      <c r="I38" s="403"/>
      <c r="J38" s="403"/>
      <c r="K38" s="403"/>
      <c r="L38" s="322"/>
      <c r="M38" s="323"/>
      <c r="N38" s="400"/>
      <c r="O38" s="400"/>
      <c r="P38" s="400"/>
      <c r="Q38" s="467"/>
    </row>
    <row r="39" spans="1:17" ht="17.25" customHeight="1">
      <c r="A39" s="153">
        <v>27</v>
      </c>
      <c r="B39" s="154" t="s">
        <v>376</v>
      </c>
      <c r="C39" s="155">
        <v>4864892</v>
      </c>
      <c r="D39" s="159" t="s">
        <v>12</v>
      </c>
      <c r="E39" s="247" t="s">
        <v>325</v>
      </c>
      <c r="F39" s="160">
        <v>-500</v>
      </c>
      <c r="G39" s="322">
        <v>998665</v>
      </c>
      <c r="H39" s="323">
        <v>998665</v>
      </c>
      <c r="I39" s="403">
        <f>G39-H39</f>
        <v>0</v>
      </c>
      <c r="J39" s="403">
        <f>$F39*I39</f>
        <v>0</v>
      </c>
      <c r="K39" s="403">
        <f>J39/1000000</f>
        <v>0</v>
      </c>
      <c r="L39" s="322">
        <v>16621</v>
      </c>
      <c r="M39" s="323">
        <v>16650</v>
      </c>
      <c r="N39" s="400">
        <f>L39-M39</f>
        <v>-29</v>
      </c>
      <c r="O39" s="400">
        <f>$F39*N39</f>
        <v>14500</v>
      </c>
      <c r="P39" s="400">
        <f>O39/1000000</f>
        <v>0.0145</v>
      </c>
      <c r="Q39" s="467"/>
    </row>
    <row r="40" spans="1:17" ht="17.25" customHeight="1">
      <c r="A40" s="153">
        <v>28</v>
      </c>
      <c r="B40" s="154" t="s">
        <v>379</v>
      </c>
      <c r="C40" s="155">
        <v>4865048</v>
      </c>
      <c r="D40" s="159" t="s">
        <v>12</v>
      </c>
      <c r="E40" s="247" t="s">
        <v>325</v>
      </c>
      <c r="F40" s="158">
        <v>-250</v>
      </c>
      <c r="G40" s="322">
        <v>999855</v>
      </c>
      <c r="H40" s="323">
        <v>999855</v>
      </c>
      <c r="I40" s="450">
        <f>G40-H40</f>
        <v>0</v>
      </c>
      <c r="J40" s="450">
        <f>$F40*I40</f>
        <v>0</v>
      </c>
      <c r="K40" s="450">
        <f>J40/1000000</f>
        <v>0</v>
      </c>
      <c r="L40" s="322">
        <v>999413</v>
      </c>
      <c r="M40" s="323">
        <v>999413</v>
      </c>
      <c r="N40" s="265">
        <f>L40-M40</f>
        <v>0</v>
      </c>
      <c r="O40" s="265">
        <f>$F40*N40</f>
        <v>0</v>
      </c>
      <c r="P40" s="265">
        <f>O40/1000000</f>
        <v>0</v>
      </c>
      <c r="Q40" s="467"/>
    </row>
    <row r="41" spans="1:17" ht="17.25" customHeight="1">
      <c r="A41" s="153">
        <v>29</v>
      </c>
      <c r="B41" s="154" t="s">
        <v>112</v>
      </c>
      <c r="C41" s="155">
        <v>4902508</v>
      </c>
      <c r="D41" s="159" t="s">
        <v>12</v>
      </c>
      <c r="E41" s="247" t="s">
        <v>325</v>
      </c>
      <c r="F41" s="155">
        <v>-833.33</v>
      </c>
      <c r="G41" s="322">
        <v>999906</v>
      </c>
      <c r="H41" s="323">
        <v>999906</v>
      </c>
      <c r="I41" s="403">
        <f>G41-H41</f>
        <v>0</v>
      </c>
      <c r="J41" s="403">
        <f>$F41*I41</f>
        <v>0</v>
      </c>
      <c r="K41" s="403">
        <f>J41/1000000</f>
        <v>0</v>
      </c>
      <c r="L41" s="322">
        <v>999569</v>
      </c>
      <c r="M41" s="323">
        <v>999569</v>
      </c>
      <c r="N41" s="400">
        <f>L41-M41</f>
        <v>0</v>
      </c>
      <c r="O41" s="400">
        <f>$F41*N41</f>
        <v>0</v>
      </c>
      <c r="P41" s="400">
        <f>O41/1000000</f>
        <v>0</v>
      </c>
      <c r="Q41" s="467"/>
    </row>
    <row r="42" spans="1:17" ht="16.5" customHeight="1" thickBot="1">
      <c r="A42" s="153"/>
      <c r="B42" s="428"/>
      <c r="C42" s="428"/>
      <c r="D42" s="428"/>
      <c r="E42" s="428"/>
      <c r="F42" s="168"/>
      <c r="G42" s="169"/>
      <c r="H42" s="428"/>
      <c r="I42" s="428"/>
      <c r="J42" s="428"/>
      <c r="K42" s="168"/>
      <c r="L42" s="169"/>
      <c r="M42" s="428"/>
      <c r="N42" s="428"/>
      <c r="O42" s="428"/>
      <c r="P42" s="168"/>
      <c r="Q42" s="169"/>
    </row>
    <row r="43" spans="1:17" ht="18" customHeight="1" thickTop="1">
      <c r="A43" s="152"/>
      <c r="B43" s="154"/>
      <c r="C43" s="155"/>
      <c r="D43" s="156"/>
      <c r="E43" s="247"/>
      <c r="F43" s="155"/>
      <c r="G43" s="155"/>
      <c r="H43" s="378"/>
      <c r="I43" s="378"/>
      <c r="J43" s="378"/>
      <c r="K43" s="378"/>
      <c r="L43" s="482"/>
      <c r="M43" s="378"/>
      <c r="N43" s="378"/>
      <c r="O43" s="378"/>
      <c r="P43" s="378"/>
      <c r="Q43" s="444"/>
    </row>
    <row r="44" spans="1:17" ht="21" customHeight="1" thickBot="1">
      <c r="A44" s="172"/>
      <c r="B44" s="380"/>
      <c r="C44" s="166"/>
      <c r="D44" s="167"/>
      <c r="E44" s="165"/>
      <c r="F44" s="166"/>
      <c r="G44" s="166"/>
      <c r="H44" s="483"/>
      <c r="I44" s="483"/>
      <c r="J44" s="483"/>
      <c r="K44" s="483"/>
      <c r="L44" s="483"/>
      <c r="M44" s="483"/>
      <c r="N44" s="483"/>
      <c r="O44" s="483"/>
      <c r="P44" s="483"/>
      <c r="Q44" s="484" t="str">
        <f>NDPL!Q1</f>
        <v>JUNE-2020</v>
      </c>
    </row>
    <row r="45" spans="1:17" ht="21.75" customHeight="1" thickTop="1">
      <c r="A45" s="150"/>
      <c r="B45" s="383" t="s">
        <v>327</v>
      </c>
      <c r="C45" s="155"/>
      <c r="D45" s="156"/>
      <c r="E45" s="247"/>
      <c r="F45" s="155"/>
      <c r="G45" s="384"/>
      <c r="H45" s="378"/>
      <c r="I45" s="378"/>
      <c r="J45" s="378"/>
      <c r="K45" s="378"/>
      <c r="L45" s="384"/>
      <c r="M45" s="378"/>
      <c r="N45" s="378"/>
      <c r="O45" s="378"/>
      <c r="P45" s="485"/>
      <c r="Q45" s="486"/>
    </row>
    <row r="46" spans="1:17" ht="21" customHeight="1">
      <c r="A46" s="153"/>
      <c r="B46" s="427" t="s">
        <v>369</v>
      </c>
      <c r="C46" s="155"/>
      <c r="D46" s="156"/>
      <c r="E46" s="247"/>
      <c r="F46" s="155"/>
      <c r="G46" s="100"/>
      <c r="H46" s="378"/>
      <c r="I46" s="378"/>
      <c r="J46" s="378"/>
      <c r="K46" s="378"/>
      <c r="L46" s="100"/>
      <c r="M46" s="378"/>
      <c r="N46" s="378"/>
      <c r="O46" s="378"/>
      <c r="P46" s="378"/>
      <c r="Q46" s="487"/>
    </row>
    <row r="47" spans="1:17" ht="18">
      <c r="A47" s="153">
        <v>30</v>
      </c>
      <c r="B47" s="154" t="s">
        <v>370</v>
      </c>
      <c r="C47" s="155">
        <v>4864910</v>
      </c>
      <c r="D47" s="159" t="s">
        <v>12</v>
      </c>
      <c r="E47" s="247" t="s">
        <v>325</v>
      </c>
      <c r="F47" s="155">
        <v>-1000</v>
      </c>
      <c r="G47" s="322">
        <v>996371</v>
      </c>
      <c r="H47" s="323">
        <v>996327</v>
      </c>
      <c r="I47" s="400">
        <f>G47-H47</f>
        <v>44</v>
      </c>
      <c r="J47" s="400">
        <f>$F47*I47</f>
        <v>-44000</v>
      </c>
      <c r="K47" s="400">
        <f>J47/1000000</f>
        <v>-0.044</v>
      </c>
      <c r="L47" s="322">
        <v>990180</v>
      </c>
      <c r="M47" s="323">
        <v>990233</v>
      </c>
      <c r="N47" s="400">
        <f>L47-M47</f>
        <v>-53</v>
      </c>
      <c r="O47" s="400">
        <f>$F47*N47</f>
        <v>53000</v>
      </c>
      <c r="P47" s="400">
        <f>O47/1000000</f>
        <v>0.053</v>
      </c>
      <c r="Q47" s="488"/>
    </row>
    <row r="48" spans="1:17" ht="18">
      <c r="A48" s="153">
        <v>31</v>
      </c>
      <c r="B48" s="154" t="s">
        <v>381</v>
      </c>
      <c r="C48" s="155">
        <v>4864940</v>
      </c>
      <c r="D48" s="159" t="s">
        <v>12</v>
      </c>
      <c r="E48" s="247" t="s">
        <v>325</v>
      </c>
      <c r="F48" s="155">
        <v>-1000</v>
      </c>
      <c r="G48" s="322">
        <v>997734</v>
      </c>
      <c r="H48" s="323">
        <v>997684</v>
      </c>
      <c r="I48" s="271">
        <f>G48-H48</f>
        <v>50</v>
      </c>
      <c r="J48" s="271">
        <f>$F48*I48</f>
        <v>-50000</v>
      </c>
      <c r="K48" s="271">
        <f>J48/1000000</f>
        <v>-0.05</v>
      </c>
      <c r="L48" s="322">
        <v>995939</v>
      </c>
      <c r="M48" s="323">
        <v>995982</v>
      </c>
      <c r="N48" s="271">
        <f>L48-M48</f>
        <v>-43</v>
      </c>
      <c r="O48" s="271">
        <f>$F48*N48</f>
        <v>43000</v>
      </c>
      <c r="P48" s="271">
        <f>O48/1000000</f>
        <v>0.043</v>
      </c>
      <c r="Q48" s="488"/>
    </row>
    <row r="49" spans="1:17" ht="18">
      <c r="A49" s="153"/>
      <c r="B49" s="427" t="s">
        <v>373</v>
      </c>
      <c r="C49" s="155"/>
      <c r="D49" s="159"/>
      <c r="E49" s="247"/>
      <c r="F49" s="155"/>
      <c r="G49" s="322"/>
      <c r="H49" s="323"/>
      <c r="I49" s="400"/>
      <c r="J49" s="400"/>
      <c r="K49" s="400"/>
      <c r="L49" s="322"/>
      <c r="M49" s="323"/>
      <c r="N49" s="400"/>
      <c r="O49" s="400"/>
      <c r="P49" s="400"/>
      <c r="Q49" s="488"/>
    </row>
    <row r="50" spans="1:17" ht="18">
      <c r="A50" s="153">
        <v>32</v>
      </c>
      <c r="B50" s="154" t="s">
        <v>370</v>
      </c>
      <c r="C50" s="155">
        <v>4864891</v>
      </c>
      <c r="D50" s="159" t="s">
        <v>12</v>
      </c>
      <c r="E50" s="247" t="s">
        <v>325</v>
      </c>
      <c r="F50" s="155">
        <v>-2000</v>
      </c>
      <c r="G50" s="322">
        <v>997514</v>
      </c>
      <c r="H50" s="323">
        <v>997519</v>
      </c>
      <c r="I50" s="400">
        <f>G50-H50</f>
        <v>-5</v>
      </c>
      <c r="J50" s="400">
        <f>$F50*I50</f>
        <v>10000</v>
      </c>
      <c r="K50" s="400">
        <f>J50/1000000</f>
        <v>0.01</v>
      </c>
      <c r="L50" s="322">
        <v>996905</v>
      </c>
      <c r="M50" s="323">
        <v>996921</v>
      </c>
      <c r="N50" s="400">
        <f>L50-M50</f>
        <v>-16</v>
      </c>
      <c r="O50" s="400">
        <f>$F50*N50</f>
        <v>32000</v>
      </c>
      <c r="P50" s="400">
        <f>O50/1000000</f>
        <v>0.032</v>
      </c>
      <c r="Q50" s="488"/>
    </row>
    <row r="51" spans="1:17" ht="18">
      <c r="A51" s="153">
        <v>33</v>
      </c>
      <c r="B51" s="154" t="s">
        <v>381</v>
      </c>
      <c r="C51" s="155">
        <v>4864912</v>
      </c>
      <c r="D51" s="159" t="s">
        <v>12</v>
      </c>
      <c r="E51" s="247" t="s">
        <v>325</v>
      </c>
      <c r="F51" s="155">
        <v>-1000</v>
      </c>
      <c r="G51" s="322">
        <v>999020</v>
      </c>
      <c r="H51" s="323">
        <v>999030</v>
      </c>
      <c r="I51" s="400">
        <f>G51-H51</f>
        <v>-10</v>
      </c>
      <c r="J51" s="400">
        <f>$F51*I51</f>
        <v>10000</v>
      </c>
      <c r="K51" s="400">
        <f>J51/1000000</f>
        <v>0.01</v>
      </c>
      <c r="L51" s="322">
        <v>996177</v>
      </c>
      <c r="M51" s="323">
        <v>996215</v>
      </c>
      <c r="N51" s="400">
        <f>L51-M51</f>
        <v>-38</v>
      </c>
      <c r="O51" s="400">
        <f>$F51*N51</f>
        <v>38000</v>
      </c>
      <c r="P51" s="400">
        <f>O51/1000000</f>
        <v>0.038</v>
      </c>
      <c r="Q51" s="488"/>
    </row>
    <row r="52" spans="1:17" ht="18" customHeight="1">
      <c r="A52" s="153"/>
      <c r="B52" s="161" t="s">
        <v>178</v>
      </c>
      <c r="C52" s="155"/>
      <c r="D52" s="156"/>
      <c r="E52" s="247"/>
      <c r="F52" s="160"/>
      <c r="G52" s="322"/>
      <c r="H52" s="323"/>
      <c r="I52" s="378"/>
      <c r="J52" s="378"/>
      <c r="K52" s="378"/>
      <c r="L52" s="322"/>
      <c r="M52" s="323"/>
      <c r="N52" s="378"/>
      <c r="O52" s="378"/>
      <c r="P52" s="378"/>
      <c r="Q52" s="436"/>
    </row>
    <row r="53" spans="1:17" ht="18">
      <c r="A53" s="153">
        <v>34</v>
      </c>
      <c r="B53" s="310" t="s">
        <v>462</v>
      </c>
      <c r="C53" s="310">
        <v>4864850</v>
      </c>
      <c r="D53" s="159" t="s">
        <v>12</v>
      </c>
      <c r="E53" s="247" t="s">
        <v>325</v>
      </c>
      <c r="F53" s="160">
        <v>625</v>
      </c>
      <c r="G53" s="322">
        <v>0</v>
      </c>
      <c r="H53" s="323">
        <v>0</v>
      </c>
      <c r="I53" s="400">
        <f>G53-H53</f>
        <v>0</v>
      </c>
      <c r="J53" s="400">
        <f>$F53*I53</f>
        <v>0</v>
      </c>
      <c r="K53" s="400">
        <f>J53/1000000</f>
        <v>0</v>
      </c>
      <c r="L53" s="322">
        <v>1340</v>
      </c>
      <c r="M53" s="323">
        <v>1249</v>
      </c>
      <c r="N53" s="400">
        <f>L53-M53</f>
        <v>91</v>
      </c>
      <c r="O53" s="400">
        <f>$F53*N53</f>
        <v>56875</v>
      </c>
      <c r="P53" s="400">
        <f>O53/1000000</f>
        <v>0.056875</v>
      </c>
      <c r="Q53" s="436"/>
    </row>
    <row r="54" spans="1:17" ht="18" customHeight="1">
      <c r="A54" s="153"/>
      <c r="B54" s="161" t="s">
        <v>161</v>
      </c>
      <c r="C54" s="155"/>
      <c r="D54" s="159"/>
      <c r="E54" s="247"/>
      <c r="F54" s="160"/>
      <c r="G54" s="322"/>
      <c r="H54" s="323"/>
      <c r="I54" s="400"/>
      <c r="J54" s="400"/>
      <c r="K54" s="400"/>
      <c r="L54" s="322"/>
      <c r="M54" s="323"/>
      <c r="N54" s="400"/>
      <c r="O54" s="400"/>
      <c r="P54" s="400"/>
      <c r="Q54" s="436"/>
    </row>
    <row r="55" spans="1:17" ht="18" customHeight="1">
      <c r="A55" s="153">
        <v>35</v>
      </c>
      <c r="B55" s="154" t="s">
        <v>174</v>
      </c>
      <c r="C55" s="155">
        <v>4865093</v>
      </c>
      <c r="D55" s="159" t="s">
        <v>12</v>
      </c>
      <c r="E55" s="247" t="s">
        <v>325</v>
      </c>
      <c r="F55" s="160">
        <v>100</v>
      </c>
      <c r="G55" s="322">
        <v>102335</v>
      </c>
      <c r="H55" s="323">
        <v>102335</v>
      </c>
      <c r="I55" s="400">
        <f>G55-H55</f>
        <v>0</v>
      </c>
      <c r="J55" s="400">
        <f>$F55*I55</f>
        <v>0</v>
      </c>
      <c r="K55" s="400">
        <f>J55/1000000</f>
        <v>0</v>
      </c>
      <c r="L55" s="322">
        <v>75752</v>
      </c>
      <c r="M55" s="323">
        <v>75578</v>
      </c>
      <c r="N55" s="400">
        <f>L55-M55</f>
        <v>174</v>
      </c>
      <c r="O55" s="400">
        <f>$F55*N55</f>
        <v>17400</v>
      </c>
      <c r="P55" s="400">
        <f>O55/1000000</f>
        <v>0.0174</v>
      </c>
      <c r="Q55" s="436"/>
    </row>
    <row r="56" spans="1:17" ht="19.5" customHeight="1">
      <c r="A56" s="153">
        <v>36</v>
      </c>
      <c r="B56" s="157" t="s">
        <v>175</v>
      </c>
      <c r="C56" s="155">
        <v>4902544</v>
      </c>
      <c r="D56" s="159" t="s">
        <v>12</v>
      </c>
      <c r="E56" s="247" t="s">
        <v>325</v>
      </c>
      <c r="F56" s="160">
        <v>100</v>
      </c>
      <c r="G56" s="322">
        <v>4024</v>
      </c>
      <c r="H56" s="323">
        <v>3996</v>
      </c>
      <c r="I56" s="400">
        <f>G56-H56</f>
        <v>28</v>
      </c>
      <c r="J56" s="400">
        <f>$F56*I56</f>
        <v>2800</v>
      </c>
      <c r="K56" s="400">
        <f>J56/1000000</f>
        <v>0.0028</v>
      </c>
      <c r="L56" s="322">
        <v>1314</v>
      </c>
      <c r="M56" s="323">
        <v>1306</v>
      </c>
      <c r="N56" s="400">
        <f>L56-M56</f>
        <v>8</v>
      </c>
      <c r="O56" s="400">
        <f>$F56*N56</f>
        <v>800</v>
      </c>
      <c r="P56" s="400">
        <f>O56/1000000</f>
        <v>0.0008</v>
      </c>
      <c r="Q56" s="436"/>
    </row>
    <row r="57" spans="1:17" ht="22.5" customHeight="1">
      <c r="A57" s="153">
        <v>37</v>
      </c>
      <c r="B57" s="163" t="s">
        <v>196</v>
      </c>
      <c r="C57" s="155">
        <v>5269199</v>
      </c>
      <c r="D57" s="159" t="s">
        <v>12</v>
      </c>
      <c r="E57" s="247" t="s">
        <v>325</v>
      </c>
      <c r="F57" s="160">
        <v>100</v>
      </c>
      <c r="G57" s="322">
        <v>16825</v>
      </c>
      <c r="H57" s="323">
        <v>16564</v>
      </c>
      <c r="I57" s="403">
        <f>G57-H57</f>
        <v>261</v>
      </c>
      <c r="J57" s="403">
        <f>$F57*I57</f>
        <v>26100</v>
      </c>
      <c r="K57" s="403">
        <f>J57/1000000</f>
        <v>0.0261</v>
      </c>
      <c r="L57" s="322">
        <v>70818</v>
      </c>
      <c r="M57" s="323">
        <v>70352</v>
      </c>
      <c r="N57" s="403">
        <f>L57-M57</f>
        <v>466</v>
      </c>
      <c r="O57" s="403">
        <f>$F57*N57</f>
        <v>46600</v>
      </c>
      <c r="P57" s="403">
        <f>O57/1000000</f>
        <v>0.0466</v>
      </c>
      <c r="Q57" s="594"/>
    </row>
    <row r="58" spans="1:17" ht="19.5" customHeight="1">
      <c r="A58" s="153"/>
      <c r="B58" s="161" t="s">
        <v>167</v>
      </c>
      <c r="C58" s="155"/>
      <c r="D58" s="159"/>
      <c r="E58" s="156"/>
      <c r="F58" s="160"/>
      <c r="G58" s="322"/>
      <c r="H58" s="323"/>
      <c r="I58" s="400"/>
      <c r="J58" s="400"/>
      <c r="K58" s="400"/>
      <c r="L58" s="322"/>
      <c r="M58" s="323"/>
      <c r="N58" s="400"/>
      <c r="O58" s="400"/>
      <c r="P58" s="400"/>
      <c r="Q58" s="436"/>
    </row>
    <row r="59" spans="1:17" ht="15.75" thickBot="1">
      <c r="A59" s="164">
        <v>38</v>
      </c>
      <c r="B59" s="428" t="s">
        <v>168</v>
      </c>
      <c r="C59" s="166">
        <v>4865151</v>
      </c>
      <c r="D59" s="754" t="s">
        <v>12</v>
      </c>
      <c r="E59" s="167" t="s">
        <v>13</v>
      </c>
      <c r="F59" s="172">
        <v>500</v>
      </c>
      <c r="G59" s="434">
        <v>21858</v>
      </c>
      <c r="H59" s="435">
        <v>21830</v>
      </c>
      <c r="I59" s="172">
        <f>G59-H59</f>
        <v>28</v>
      </c>
      <c r="J59" s="172">
        <f>$F59*I59</f>
        <v>14000</v>
      </c>
      <c r="K59" s="172">
        <f>J59/1000000</f>
        <v>0.014</v>
      </c>
      <c r="L59" s="434">
        <v>4883</v>
      </c>
      <c r="M59" s="435">
        <v>4882</v>
      </c>
      <c r="N59" s="172">
        <f>L59-M59</f>
        <v>1</v>
      </c>
      <c r="O59" s="172">
        <f>$F59*N59</f>
        <v>500</v>
      </c>
      <c r="P59" s="172">
        <f>O59/1000000</f>
        <v>0.0005</v>
      </c>
      <c r="Q59" s="755"/>
    </row>
    <row r="60" spans="1:23" s="469" customFormat="1" ht="15.75" customHeight="1" thickBot="1" thickTop="1">
      <c r="A60" s="164"/>
      <c r="B60" s="428"/>
      <c r="C60" s="472"/>
      <c r="D60" s="472"/>
      <c r="E60" s="472"/>
      <c r="F60" s="472"/>
      <c r="G60" s="472"/>
      <c r="H60" s="472"/>
      <c r="I60" s="472"/>
      <c r="J60" s="472"/>
      <c r="K60" s="472"/>
      <c r="L60" s="472"/>
      <c r="M60" s="472"/>
      <c r="N60" s="472"/>
      <c r="O60" s="472"/>
      <c r="P60" s="472"/>
      <c r="Q60" s="472"/>
      <c r="R60" s="249"/>
      <c r="S60" s="249"/>
      <c r="T60" s="249"/>
      <c r="U60" s="472"/>
      <c r="V60" s="472"/>
      <c r="W60" s="472"/>
    </row>
    <row r="61" spans="1:20" ht="15.75" customHeight="1" thickTop="1">
      <c r="A61" s="489"/>
      <c r="B61" s="489"/>
      <c r="C61" s="489"/>
      <c r="D61" s="489"/>
      <c r="E61" s="489"/>
      <c r="F61" s="489"/>
      <c r="G61" s="489"/>
      <c r="H61" s="489"/>
      <c r="I61" s="489"/>
      <c r="J61" s="489"/>
      <c r="K61" s="489"/>
      <c r="L61" s="489"/>
      <c r="M61" s="489"/>
      <c r="N61" s="489"/>
      <c r="O61" s="489"/>
      <c r="P61" s="489"/>
      <c r="Q61" s="87"/>
      <c r="R61" s="87"/>
      <c r="S61" s="87"/>
      <c r="T61" s="87"/>
    </row>
    <row r="62" spans="1:20" ht="24" thickBot="1">
      <c r="A62" s="376" t="s">
        <v>343</v>
      </c>
      <c r="G62" s="469"/>
      <c r="H62" s="469"/>
      <c r="I62" s="44" t="s">
        <v>374</v>
      </c>
      <c r="J62" s="469"/>
      <c r="K62" s="469"/>
      <c r="L62" s="469"/>
      <c r="M62" s="469"/>
      <c r="N62" s="44" t="s">
        <v>375</v>
      </c>
      <c r="O62" s="469"/>
      <c r="P62" s="469"/>
      <c r="R62" s="87"/>
      <c r="S62" s="87"/>
      <c r="T62" s="87"/>
    </row>
    <row r="63" spans="1:20" ht="39.75" thickBot="1" thickTop="1">
      <c r="A63" s="490" t="s">
        <v>8</v>
      </c>
      <c r="B63" s="491" t="s">
        <v>9</v>
      </c>
      <c r="C63" s="492" t="s">
        <v>1</v>
      </c>
      <c r="D63" s="492" t="s">
        <v>2</v>
      </c>
      <c r="E63" s="492" t="s">
        <v>3</v>
      </c>
      <c r="F63" s="492" t="s">
        <v>10</v>
      </c>
      <c r="G63" s="490" t="str">
        <f>G5</f>
        <v>FINAL READING 30/06/2020</v>
      </c>
      <c r="H63" s="492" t="str">
        <f>H5</f>
        <v>INTIAL READING 01/06/2020</v>
      </c>
      <c r="I63" s="492" t="s">
        <v>4</v>
      </c>
      <c r="J63" s="492" t="s">
        <v>5</v>
      </c>
      <c r="K63" s="492" t="s">
        <v>6</v>
      </c>
      <c r="L63" s="490" t="str">
        <f>G63</f>
        <v>FINAL READING 30/06/2020</v>
      </c>
      <c r="M63" s="492" t="str">
        <f>H63</f>
        <v>INTIAL READING 01/06/2020</v>
      </c>
      <c r="N63" s="492" t="s">
        <v>4</v>
      </c>
      <c r="O63" s="492" t="s">
        <v>5</v>
      </c>
      <c r="P63" s="492" t="s">
        <v>6</v>
      </c>
      <c r="Q63" s="493" t="s">
        <v>288</v>
      </c>
      <c r="R63" s="87"/>
      <c r="S63" s="87"/>
      <c r="T63" s="87"/>
    </row>
    <row r="64" spans="1:20" ht="15.75" customHeight="1" thickTop="1">
      <c r="A64" s="494"/>
      <c r="B64" s="427" t="s">
        <v>369</v>
      </c>
      <c r="C64" s="495"/>
      <c r="D64" s="495"/>
      <c r="E64" s="495"/>
      <c r="F64" s="496"/>
      <c r="G64" s="495"/>
      <c r="H64" s="495"/>
      <c r="I64" s="495"/>
      <c r="J64" s="495"/>
      <c r="K64" s="496"/>
      <c r="L64" s="495"/>
      <c r="M64" s="495"/>
      <c r="N64" s="495"/>
      <c r="O64" s="495"/>
      <c r="P64" s="495"/>
      <c r="Q64" s="497"/>
      <c r="R64" s="87"/>
      <c r="S64" s="87"/>
      <c r="T64" s="87"/>
    </row>
    <row r="65" spans="1:20" ht="15.75" customHeight="1">
      <c r="A65" s="153">
        <v>1</v>
      </c>
      <c r="B65" s="154" t="s">
        <v>415</v>
      </c>
      <c r="C65" s="155">
        <v>5295127</v>
      </c>
      <c r="D65" s="329" t="s">
        <v>12</v>
      </c>
      <c r="E65" s="310" t="s">
        <v>325</v>
      </c>
      <c r="F65" s="160">
        <v>-100</v>
      </c>
      <c r="G65" s="322">
        <v>446263</v>
      </c>
      <c r="H65" s="323">
        <v>445401</v>
      </c>
      <c r="I65" s="265">
        <f>G65-H65</f>
        <v>862</v>
      </c>
      <c r="J65" s="265">
        <f>$F65*I65</f>
        <v>-86200</v>
      </c>
      <c r="K65" s="265">
        <f>J65/1000000</f>
        <v>-0.0862</v>
      </c>
      <c r="L65" s="322">
        <v>85363</v>
      </c>
      <c r="M65" s="323">
        <v>84822</v>
      </c>
      <c r="N65" s="265">
        <f>L65-M65</f>
        <v>541</v>
      </c>
      <c r="O65" s="265">
        <f>$F65*N65</f>
        <v>-54100</v>
      </c>
      <c r="P65" s="265">
        <f>O65/1000000</f>
        <v>-0.0541</v>
      </c>
      <c r="Q65" s="448"/>
      <c r="R65" s="87"/>
      <c r="S65" s="87"/>
      <c r="T65" s="87"/>
    </row>
    <row r="66" spans="1:20" ht="15.75" customHeight="1">
      <c r="A66" s="153">
        <v>2</v>
      </c>
      <c r="B66" s="154" t="s">
        <v>418</v>
      </c>
      <c r="C66" s="155">
        <v>5128400</v>
      </c>
      <c r="D66" s="329" t="s">
        <v>12</v>
      </c>
      <c r="E66" s="310" t="s">
        <v>325</v>
      </c>
      <c r="F66" s="160">
        <v>-1000</v>
      </c>
      <c r="G66" s="322">
        <v>3972</v>
      </c>
      <c r="H66" s="323">
        <v>4198</v>
      </c>
      <c r="I66" s="265">
        <f>G66-H66</f>
        <v>-226</v>
      </c>
      <c r="J66" s="265">
        <f>$F66*I66</f>
        <v>226000</v>
      </c>
      <c r="K66" s="265">
        <f>J66/1000000</f>
        <v>0.226</v>
      </c>
      <c r="L66" s="322">
        <v>1870</v>
      </c>
      <c r="M66" s="323">
        <v>1883</v>
      </c>
      <c r="N66" s="265">
        <f>L66-M66</f>
        <v>-13</v>
      </c>
      <c r="O66" s="265">
        <f>$F66*N66</f>
        <v>13000</v>
      </c>
      <c r="P66" s="265">
        <f>O66/1000000</f>
        <v>0.013</v>
      </c>
      <c r="Q66" s="448"/>
      <c r="R66" s="87"/>
      <c r="S66" s="87"/>
      <c r="T66" s="87"/>
    </row>
    <row r="67" spans="1:20" ht="15.75" customHeight="1">
      <c r="A67" s="498"/>
      <c r="B67" s="300" t="s">
        <v>340</v>
      </c>
      <c r="C67" s="317"/>
      <c r="D67" s="329"/>
      <c r="E67" s="310"/>
      <c r="F67" s="160"/>
      <c r="G67" s="322"/>
      <c r="H67" s="323"/>
      <c r="I67" s="157"/>
      <c r="J67" s="157"/>
      <c r="K67" s="157"/>
      <c r="L67" s="322"/>
      <c r="M67" s="323"/>
      <c r="N67" s="157"/>
      <c r="O67" s="157"/>
      <c r="P67" s="157"/>
      <c r="Q67" s="448"/>
      <c r="R67" s="87"/>
      <c r="S67" s="87"/>
      <c r="T67" s="87"/>
    </row>
    <row r="68" spans="1:20" ht="15.75" customHeight="1">
      <c r="A68" s="153">
        <v>3</v>
      </c>
      <c r="B68" s="154" t="s">
        <v>341</v>
      </c>
      <c r="C68" s="155">
        <v>4902555</v>
      </c>
      <c r="D68" s="329" t="s">
        <v>12</v>
      </c>
      <c r="E68" s="310" t="s">
        <v>325</v>
      </c>
      <c r="F68" s="160">
        <v>-75</v>
      </c>
      <c r="G68" s="322">
        <v>10809</v>
      </c>
      <c r="H68" s="323">
        <v>10809</v>
      </c>
      <c r="I68" s="265">
        <f>G68-H68</f>
        <v>0</v>
      </c>
      <c r="J68" s="265">
        <f>$F68*I68</f>
        <v>0</v>
      </c>
      <c r="K68" s="265">
        <f>J68/1000000</f>
        <v>0</v>
      </c>
      <c r="L68" s="322">
        <v>22336</v>
      </c>
      <c r="M68" s="323">
        <v>22055</v>
      </c>
      <c r="N68" s="265">
        <f>L68-M68</f>
        <v>281</v>
      </c>
      <c r="O68" s="265">
        <f>$F68*N68</f>
        <v>-21075</v>
      </c>
      <c r="P68" s="265">
        <f>O68/1000000</f>
        <v>-0.021075</v>
      </c>
      <c r="Q68" s="448"/>
      <c r="R68" s="87"/>
      <c r="S68" s="87"/>
      <c r="T68" s="87"/>
    </row>
    <row r="69" spans="1:23" s="469" customFormat="1" ht="15.75" customHeight="1" thickBot="1">
      <c r="A69" s="164">
        <v>4</v>
      </c>
      <c r="B69" s="428" t="s">
        <v>342</v>
      </c>
      <c r="C69" s="166">
        <v>4902581</v>
      </c>
      <c r="D69" s="754" t="s">
        <v>12</v>
      </c>
      <c r="E69" s="167" t="s">
        <v>325</v>
      </c>
      <c r="F69" s="172">
        <v>-100</v>
      </c>
      <c r="G69" s="434">
        <v>5309</v>
      </c>
      <c r="H69" s="435">
        <v>5309</v>
      </c>
      <c r="I69" s="172">
        <f>G69-H69</f>
        <v>0</v>
      </c>
      <c r="J69" s="172">
        <f>$F69*I69</f>
        <v>0</v>
      </c>
      <c r="K69" s="172">
        <f>J69/1000000</f>
        <v>0</v>
      </c>
      <c r="L69" s="434">
        <v>14709</v>
      </c>
      <c r="M69" s="435">
        <v>14239</v>
      </c>
      <c r="N69" s="172">
        <f>L69-M69</f>
        <v>470</v>
      </c>
      <c r="O69" s="172">
        <f>$F69*N69</f>
        <v>-47000</v>
      </c>
      <c r="P69" s="172">
        <f>O69/1000000</f>
        <v>-0.047</v>
      </c>
      <c r="Q69" s="755"/>
      <c r="R69" s="249"/>
      <c r="S69" s="249"/>
      <c r="T69" s="249"/>
      <c r="U69" s="472"/>
      <c r="V69" s="472"/>
      <c r="W69" s="472"/>
    </row>
    <row r="70" spans="1:20" ht="15.75" customHeight="1" thickTop="1">
      <c r="A70" s="489"/>
      <c r="B70" s="489"/>
      <c r="C70" s="489"/>
      <c r="D70" s="489"/>
      <c r="E70" s="489"/>
      <c r="F70" s="489"/>
      <c r="G70" s="489"/>
      <c r="H70" s="489"/>
      <c r="I70" s="489"/>
      <c r="J70" s="489"/>
      <c r="K70" s="489"/>
      <c r="L70" s="489"/>
      <c r="M70" s="489"/>
      <c r="N70" s="489"/>
      <c r="O70" s="489"/>
      <c r="P70" s="489"/>
      <c r="Q70" s="87"/>
      <c r="R70" s="87"/>
      <c r="S70" s="87"/>
      <c r="T70" s="87"/>
    </row>
    <row r="71" spans="1:20" ht="15.75" customHeight="1">
      <c r="A71" s="489"/>
      <c r="B71" s="489"/>
      <c r="C71" s="489"/>
      <c r="D71" s="489"/>
      <c r="E71" s="489"/>
      <c r="F71" s="489"/>
      <c r="G71" s="489"/>
      <c r="H71" s="489"/>
      <c r="I71" s="489"/>
      <c r="J71" s="489"/>
      <c r="K71" s="489"/>
      <c r="L71" s="489"/>
      <c r="M71" s="489"/>
      <c r="N71" s="489"/>
      <c r="O71" s="489"/>
      <c r="P71" s="489"/>
      <c r="Q71" s="87"/>
      <c r="R71" s="87"/>
      <c r="S71" s="87"/>
      <c r="T71" s="87"/>
    </row>
    <row r="72" spans="1:16" ht="25.5" customHeight="1">
      <c r="A72" s="170" t="s">
        <v>317</v>
      </c>
      <c r="B72" s="477"/>
      <c r="C72" s="74"/>
      <c r="D72" s="477"/>
      <c r="E72" s="477"/>
      <c r="F72" s="477"/>
      <c r="G72" s="477"/>
      <c r="H72" s="477"/>
      <c r="I72" s="477"/>
      <c r="J72" s="477"/>
      <c r="K72" s="595">
        <f>SUM(K9:K60)+SUM(K65:K71)-K32</f>
        <v>-2.4293206400000003</v>
      </c>
      <c r="L72" s="596"/>
      <c r="M72" s="596"/>
      <c r="N72" s="596"/>
      <c r="O72" s="596"/>
      <c r="P72" s="595">
        <f>SUM(P9:P60)+SUM(P65:P71)-P32</f>
        <v>0.52397168</v>
      </c>
    </row>
    <row r="73" spans="1:16" ht="12.75">
      <c r="A73" s="477"/>
      <c r="B73" s="477"/>
      <c r="C73" s="477"/>
      <c r="D73" s="477"/>
      <c r="E73" s="477"/>
      <c r="F73" s="477"/>
      <c r="G73" s="477"/>
      <c r="H73" s="477"/>
      <c r="I73" s="477"/>
      <c r="J73" s="477"/>
      <c r="K73" s="477"/>
      <c r="L73" s="477"/>
      <c r="M73" s="477"/>
      <c r="N73" s="477"/>
      <c r="O73" s="477"/>
      <c r="P73" s="477"/>
    </row>
    <row r="74" spans="1:16" ht="9.75" customHeight="1">
      <c r="A74" s="477"/>
      <c r="B74" s="477"/>
      <c r="C74" s="477"/>
      <c r="D74" s="477"/>
      <c r="E74" s="477"/>
      <c r="F74" s="477"/>
      <c r="G74" s="477"/>
      <c r="H74" s="477"/>
      <c r="I74" s="477"/>
      <c r="J74" s="477"/>
      <c r="K74" s="477"/>
      <c r="L74" s="477"/>
      <c r="M74" s="477"/>
      <c r="N74" s="477"/>
      <c r="O74" s="477"/>
      <c r="P74" s="477"/>
    </row>
    <row r="75" spans="1:16" ht="12.75" hidden="1">
      <c r="A75" s="477"/>
      <c r="B75" s="477"/>
      <c r="C75" s="477"/>
      <c r="D75" s="477"/>
      <c r="E75" s="477"/>
      <c r="F75" s="477"/>
      <c r="G75" s="477"/>
      <c r="H75" s="477"/>
      <c r="I75" s="477"/>
      <c r="J75" s="477"/>
      <c r="K75" s="477"/>
      <c r="L75" s="477"/>
      <c r="M75" s="477"/>
      <c r="N75" s="477"/>
      <c r="O75" s="477"/>
      <c r="P75" s="477"/>
    </row>
    <row r="76" spans="1:16" ht="23.25" customHeight="1" thickBot="1">
      <c r="A76" s="477"/>
      <c r="B76" s="477"/>
      <c r="C76" s="597"/>
      <c r="D76" s="477"/>
      <c r="E76" s="477"/>
      <c r="F76" s="477"/>
      <c r="G76" s="477"/>
      <c r="H76" s="477"/>
      <c r="I76" s="477"/>
      <c r="J76" s="598"/>
      <c r="K76" s="543" t="s">
        <v>318</v>
      </c>
      <c r="L76" s="477"/>
      <c r="M76" s="477"/>
      <c r="N76" s="477"/>
      <c r="O76" s="477"/>
      <c r="P76" s="543" t="s">
        <v>319</v>
      </c>
    </row>
    <row r="77" spans="1:17" ht="20.25">
      <c r="A77" s="599"/>
      <c r="B77" s="600"/>
      <c r="C77" s="170"/>
      <c r="D77" s="531"/>
      <c r="E77" s="531"/>
      <c r="F77" s="531"/>
      <c r="G77" s="531"/>
      <c r="H77" s="531"/>
      <c r="I77" s="531"/>
      <c r="J77" s="601"/>
      <c r="K77" s="600"/>
      <c r="L77" s="600"/>
      <c r="M77" s="600"/>
      <c r="N77" s="600"/>
      <c r="O77" s="600"/>
      <c r="P77" s="600"/>
      <c r="Q77" s="532"/>
    </row>
    <row r="78" spans="1:17" ht="20.25">
      <c r="A78" s="235"/>
      <c r="B78" s="170" t="s">
        <v>315</v>
      </c>
      <c r="C78" s="170"/>
      <c r="D78" s="602"/>
      <c r="E78" s="602"/>
      <c r="F78" s="602"/>
      <c r="G78" s="602"/>
      <c r="H78" s="602"/>
      <c r="I78" s="602"/>
      <c r="J78" s="602"/>
      <c r="K78" s="603">
        <f>K72</f>
        <v>-2.4293206400000003</v>
      </c>
      <c r="L78" s="604"/>
      <c r="M78" s="604"/>
      <c r="N78" s="604"/>
      <c r="O78" s="604"/>
      <c r="P78" s="603">
        <f>P72</f>
        <v>0.52397168</v>
      </c>
      <c r="Q78" s="533"/>
    </row>
    <row r="79" spans="1:17" ht="20.25">
      <c r="A79" s="235"/>
      <c r="B79" s="170"/>
      <c r="C79" s="170"/>
      <c r="D79" s="602"/>
      <c r="E79" s="602"/>
      <c r="F79" s="602"/>
      <c r="G79" s="602"/>
      <c r="H79" s="602"/>
      <c r="I79" s="605"/>
      <c r="J79" s="55"/>
      <c r="K79" s="590"/>
      <c r="L79" s="590"/>
      <c r="M79" s="590"/>
      <c r="N79" s="590"/>
      <c r="O79" s="590"/>
      <c r="P79" s="590"/>
      <c r="Q79" s="533"/>
    </row>
    <row r="80" spans="1:17" ht="20.25">
      <c r="A80" s="235"/>
      <c r="B80" s="170" t="s">
        <v>308</v>
      </c>
      <c r="C80" s="170"/>
      <c r="D80" s="602"/>
      <c r="E80" s="602"/>
      <c r="F80" s="602"/>
      <c r="G80" s="602"/>
      <c r="H80" s="602"/>
      <c r="I80" s="602"/>
      <c r="J80" s="602"/>
      <c r="K80" s="603">
        <f>'STEPPED UP GENCO'!K43</f>
        <v>-0.2759841329</v>
      </c>
      <c r="L80" s="603"/>
      <c r="M80" s="603"/>
      <c r="N80" s="603"/>
      <c r="O80" s="603"/>
      <c r="P80" s="603">
        <f>'STEPPED UP GENCO'!P43</f>
        <v>-0.007263206299999995</v>
      </c>
      <c r="Q80" s="533"/>
    </row>
    <row r="81" spans="1:17" ht="20.25">
      <c r="A81" s="235"/>
      <c r="B81" s="170"/>
      <c r="C81" s="170"/>
      <c r="D81" s="606"/>
      <c r="E81" s="606"/>
      <c r="F81" s="606"/>
      <c r="G81" s="606"/>
      <c r="H81" s="606"/>
      <c r="I81" s="607"/>
      <c r="J81" s="608"/>
      <c r="K81" s="469"/>
      <c r="L81" s="469"/>
      <c r="M81" s="469"/>
      <c r="N81" s="469"/>
      <c r="O81" s="469"/>
      <c r="P81" s="469"/>
      <c r="Q81" s="533"/>
    </row>
    <row r="82" spans="1:17" ht="20.25">
      <c r="A82" s="235"/>
      <c r="B82" s="170" t="s">
        <v>316</v>
      </c>
      <c r="C82" s="170"/>
      <c r="D82" s="469"/>
      <c r="E82" s="469"/>
      <c r="F82" s="469"/>
      <c r="G82" s="469"/>
      <c r="H82" s="469"/>
      <c r="I82" s="469"/>
      <c r="J82" s="469"/>
      <c r="K82" s="278">
        <f>SUM(K78:K81)</f>
        <v>-2.7053047729000004</v>
      </c>
      <c r="L82" s="469"/>
      <c r="M82" s="469"/>
      <c r="N82" s="469"/>
      <c r="O82" s="469"/>
      <c r="P82" s="609">
        <f>SUM(P78:P81)</f>
        <v>0.5167084737000001</v>
      </c>
      <c r="Q82" s="533"/>
    </row>
    <row r="83" spans="1:17" ht="20.25">
      <c r="A83" s="557"/>
      <c r="B83" s="469"/>
      <c r="C83" s="170"/>
      <c r="D83" s="469"/>
      <c r="E83" s="469"/>
      <c r="F83" s="469"/>
      <c r="G83" s="469"/>
      <c r="H83" s="469"/>
      <c r="I83" s="469"/>
      <c r="J83" s="469"/>
      <c r="K83" s="469"/>
      <c r="L83" s="469"/>
      <c r="M83" s="469"/>
      <c r="N83" s="469"/>
      <c r="O83" s="469"/>
      <c r="P83" s="469"/>
      <c r="Q83" s="533"/>
    </row>
    <row r="84" spans="1:17" ht="13.5" thickBot="1">
      <c r="A84" s="558"/>
      <c r="B84" s="534"/>
      <c r="C84" s="534"/>
      <c r="D84" s="534"/>
      <c r="E84" s="534"/>
      <c r="F84" s="534"/>
      <c r="G84" s="534"/>
      <c r="H84" s="534"/>
      <c r="I84" s="534"/>
      <c r="J84" s="534"/>
      <c r="K84" s="534"/>
      <c r="L84" s="534"/>
      <c r="M84" s="534"/>
      <c r="N84" s="534"/>
      <c r="O84" s="534"/>
      <c r="P84" s="534"/>
      <c r="Q84" s="535"/>
    </row>
  </sheetData>
  <sheetProtection/>
  <printOptions horizontalCentered="1"/>
  <pageMargins left="0.25" right="0.25" top="0.58" bottom="0.25" header="0.511811023622047" footer="0.511811023622047"/>
  <pageSetup horizontalDpi="600" verticalDpi="600" orientation="landscape" paperSize="9" scale="65" r:id="rId1"/>
  <rowBreaks count="1" manualBreakCount="1">
    <brk id="4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Q55"/>
  <sheetViews>
    <sheetView view="pageBreakPreview" zoomScale="70" zoomScaleNormal="70" zoomScaleSheetLayoutView="70" zoomScalePageLayoutView="0" workbookViewId="0" topLeftCell="A18">
      <selection activeCell="A24" sqref="A24:IV24"/>
    </sheetView>
  </sheetViews>
  <sheetFormatPr defaultColWidth="9.140625" defaultRowHeight="12.75"/>
  <cols>
    <col min="1" max="1" width="4.7109375" style="432" customWidth="1"/>
    <col min="2" max="2" width="26.7109375" style="432" customWidth="1"/>
    <col min="3" max="3" width="18.57421875" style="432" customWidth="1"/>
    <col min="4" max="4" width="12.8515625" style="432" customWidth="1"/>
    <col min="5" max="5" width="22.140625" style="432" customWidth="1"/>
    <col min="6" max="6" width="14.421875" style="432" customWidth="1"/>
    <col min="7" max="7" width="15.57421875" style="432" customWidth="1"/>
    <col min="8" max="8" width="15.28125" style="432" customWidth="1"/>
    <col min="9" max="9" width="15.00390625" style="432" customWidth="1"/>
    <col min="10" max="10" width="16.7109375" style="432" customWidth="1"/>
    <col min="11" max="11" width="16.57421875" style="432" customWidth="1"/>
    <col min="12" max="12" width="17.140625" style="432" customWidth="1"/>
    <col min="13" max="13" width="14.7109375" style="432" customWidth="1"/>
    <col min="14" max="14" width="15.7109375" style="432" customWidth="1"/>
    <col min="15" max="15" width="18.28125" style="432" customWidth="1"/>
    <col min="16" max="16" width="17.140625" style="432" customWidth="1"/>
    <col min="17" max="17" width="22.00390625" style="432" customWidth="1"/>
    <col min="18" max="16384" width="9.140625" style="432" customWidth="1"/>
  </cols>
  <sheetData>
    <row r="1" ht="26.25" customHeight="1">
      <c r="A1" s="1" t="s">
        <v>218</v>
      </c>
    </row>
    <row r="2" spans="1:17" ht="23.25" customHeight="1">
      <c r="A2" s="2" t="s">
        <v>219</v>
      </c>
      <c r="P2" s="610" t="str">
        <f>NDPL!Q1</f>
        <v>JUNE-2020</v>
      </c>
      <c r="Q2" s="610"/>
    </row>
    <row r="3" ht="23.25">
      <c r="A3" s="176" t="s">
        <v>199</v>
      </c>
    </row>
    <row r="4" spans="1:16" ht="24" thickBot="1">
      <c r="A4" s="3"/>
      <c r="G4" s="469"/>
      <c r="H4" s="469"/>
      <c r="I4" s="44" t="s">
        <v>374</v>
      </c>
      <c r="J4" s="469"/>
      <c r="K4" s="469"/>
      <c r="L4" s="469"/>
      <c r="M4" s="469"/>
      <c r="N4" s="44" t="s">
        <v>375</v>
      </c>
      <c r="O4" s="469"/>
      <c r="P4" s="469"/>
    </row>
    <row r="5" spans="1:17" ht="51.75" customHeight="1" thickBot="1" thickTop="1">
      <c r="A5" s="490" t="s">
        <v>8</v>
      </c>
      <c r="B5" s="491" t="s">
        <v>9</v>
      </c>
      <c r="C5" s="492" t="s">
        <v>1</v>
      </c>
      <c r="D5" s="492" t="s">
        <v>2</v>
      </c>
      <c r="E5" s="492" t="s">
        <v>3</v>
      </c>
      <c r="F5" s="492" t="s">
        <v>10</v>
      </c>
      <c r="G5" s="490" t="str">
        <f>NDPL!G5</f>
        <v>FINAL READING 30/06/2020</v>
      </c>
      <c r="H5" s="492" t="str">
        <f>NDPL!H5</f>
        <v>INTIAL READING 01/06/2020</v>
      </c>
      <c r="I5" s="492" t="s">
        <v>4</v>
      </c>
      <c r="J5" s="492" t="s">
        <v>5</v>
      </c>
      <c r="K5" s="492" t="s">
        <v>6</v>
      </c>
      <c r="L5" s="490" t="str">
        <f>NDPL!G5</f>
        <v>FINAL READING 30/06/2020</v>
      </c>
      <c r="M5" s="492" t="str">
        <f>NDPL!H5</f>
        <v>INTIAL READING 01/06/2020</v>
      </c>
      <c r="N5" s="492" t="s">
        <v>4</v>
      </c>
      <c r="O5" s="492" t="s">
        <v>5</v>
      </c>
      <c r="P5" s="492" t="s">
        <v>6</v>
      </c>
      <c r="Q5" s="493" t="s">
        <v>288</v>
      </c>
    </row>
    <row r="6" ht="14.25" thickBot="1" thickTop="1"/>
    <row r="7" spans="1:17" ht="24" customHeight="1" thickTop="1">
      <c r="A7" s="393" t="s">
        <v>213</v>
      </c>
      <c r="B7" s="56"/>
      <c r="C7" s="57"/>
      <c r="D7" s="57"/>
      <c r="E7" s="57"/>
      <c r="F7" s="57"/>
      <c r="G7" s="589"/>
      <c r="H7" s="587"/>
      <c r="I7" s="587"/>
      <c r="J7" s="587"/>
      <c r="K7" s="611"/>
      <c r="L7" s="612"/>
      <c r="M7" s="482"/>
      <c r="N7" s="587"/>
      <c r="O7" s="587"/>
      <c r="P7" s="613"/>
      <c r="Q7" s="520"/>
    </row>
    <row r="8" spans="1:17" ht="24" customHeight="1">
      <c r="A8" s="614" t="s">
        <v>200</v>
      </c>
      <c r="B8" s="84"/>
      <c r="C8" s="84"/>
      <c r="D8" s="84"/>
      <c r="E8" s="84"/>
      <c r="F8" s="84"/>
      <c r="G8" s="99"/>
      <c r="H8" s="590"/>
      <c r="I8" s="378"/>
      <c r="J8" s="378"/>
      <c r="K8" s="615"/>
      <c r="L8" s="379"/>
      <c r="M8" s="378"/>
      <c r="N8" s="378"/>
      <c r="O8" s="378"/>
      <c r="P8" s="616"/>
      <c r="Q8" s="436"/>
    </row>
    <row r="9" spans="1:17" ht="24" customHeight="1">
      <c r="A9" s="617" t="s">
        <v>201</v>
      </c>
      <c r="B9" s="84"/>
      <c r="C9" s="84"/>
      <c r="D9" s="84"/>
      <c r="E9" s="84"/>
      <c r="F9" s="84"/>
      <c r="G9" s="99"/>
      <c r="H9" s="590"/>
      <c r="I9" s="378"/>
      <c r="J9" s="378"/>
      <c r="K9" s="615"/>
      <c r="L9" s="379"/>
      <c r="M9" s="378"/>
      <c r="N9" s="378"/>
      <c r="O9" s="378"/>
      <c r="P9" s="616"/>
      <c r="Q9" s="436"/>
    </row>
    <row r="10" spans="1:17" ht="24" customHeight="1">
      <c r="A10" s="255">
        <v>1</v>
      </c>
      <c r="B10" s="257" t="s">
        <v>215</v>
      </c>
      <c r="C10" s="392">
        <v>5128430</v>
      </c>
      <c r="D10" s="259" t="s">
        <v>12</v>
      </c>
      <c r="E10" s="258" t="s">
        <v>325</v>
      </c>
      <c r="F10" s="259">
        <v>200</v>
      </c>
      <c r="G10" s="322">
        <v>3654</v>
      </c>
      <c r="H10" s="323">
        <v>3654</v>
      </c>
      <c r="I10" s="430">
        <f aca="true" t="shared" si="0" ref="I10:I15">G10-H10</f>
        <v>0</v>
      </c>
      <c r="J10" s="430">
        <f aca="true" t="shared" si="1" ref="J10:J15">$F10*I10</f>
        <v>0</v>
      </c>
      <c r="K10" s="772">
        <f aca="true" t="shared" si="2" ref="K10:K15">J10/1000000</f>
        <v>0</v>
      </c>
      <c r="L10" s="322">
        <v>63279</v>
      </c>
      <c r="M10" s="323">
        <v>63573</v>
      </c>
      <c r="N10" s="430">
        <f aca="true" t="shared" si="3" ref="N10:N15">L10-M10</f>
        <v>-294</v>
      </c>
      <c r="O10" s="430">
        <f aca="true" t="shared" si="4" ref="O10:O15">$F10*N10</f>
        <v>-58800</v>
      </c>
      <c r="P10" s="452">
        <f aca="true" t="shared" si="5" ref="P10:P15">O10/1000000</f>
        <v>-0.0588</v>
      </c>
      <c r="Q10" s="436"/>
    </row>
    <row r="11" spans="1:17" ht="24" customHeight="1">
      <c r="A11" s="255">
        <v>2</v>
      </c>
      <c r="B11" s="257" t="s">
        <v>216</v>
      </c>
      <c r="C11" s="392">
        <v>4864819</v>
      </c>
      <c r="D11" s="259" t="s">
        <v>12</v>
      </c>
      <c r="E11" s="258" t="s">
        <v>325</v>
      </c>
      <c r="F11" s="259">
        <v>160</v>
      </c>
      <c r="G11" s="322">
        <v>32</v>
      </c>
      <c r="H11" s="323">
        <v>32</v>
      </c>
      <c r="I11" s="430">
        <f>G11-H11</f>
        <v>0</v>
      </c>
      <c r="J11" s="430">
        <f>$F11*I11</f>
        <v>0</v>
      </c>
      <c r="K11" s="772">
        <f>J11/1000000</f>
        <v>0</v>
      </c>
      <c r="L11" s="322">
        <v>14499</v>
      </c>
      <c r="M11" s="323">
        <v>8883</v>
      </c>
      <c r="N11" s="430">
        <f>L11-M11</f>
        <v>5616</v>
      </c>
      <c r="O11" s="430">
        <f>$F11*N11</f>
        <v>898560</v>
      </c>
      <c r="P11" s="452">
        <f>O11/1000000</f>
        <v>0.89856</v>
      </c>
      <c r="Q11" s="436"/>
    </row>
    <row r="12" spans="1:17" ht="24" customHeight="1">
      <c r="A12" s="255">
        <v>3</v>
      </c>
      <c r="B12" s="257" t="s">
        <v>202</v>
      </c>
      <c r="C12" s="392">
        <v>4864846</v>
      </c>
      <c r="D12" s="259" t="s">
        <v>12</v>
      </c>
      <c r="E12" s="258" t="s">
        <v>325</v>
      </c>
      <c r="F12" s="259">
        <v>1000</v>
      </c>
      <c r="G12" s="322">
        <v>4510</v>
      </c>
      <c r="H12" s="323">
        <v>4510</v>
      </c>
      <c r="I12" s="430">
        <f t="shared" si="0"/>
        <v>0</v>
      </c>
      <c r="J12" s="430">
        <f t="shared" si="1"/>
        <v>0</v>
      </c>
      <c r="K12" s="772">
        <f t="shared" si="2"/>
        <v>0</v>
      </c>
      <c r="L12" s="322">
        <v>56538</v>
      </c>
      <c r="M12" s="323">
        <v>55880</v>
      </c>
      <c r="N12" s="430">
        <f t="shared" si="3"/>
        <v>658</v>
      </c>
      <c r="O12" s="430">
        <f t="shared" si="4"/>
        <v>658000</v>
      </c>
      <c r="P12" s="452">
        <f t="shared" si="5"/>
        <v>0.658</v>
      </c>
      <c r="Q12" s="436"/>
    </row>
    <row r="13" spans="1:17" ht="24" customHeight="1">
      <c r="A13" s="255">
        <v>4</v>
      </c>
      <c r="B13" s="257" t="s">
        <v>203</v>
      </c>
      <c r="C13" s="392">
        <v>4864918</v>
      </c>
      <c r="D13" s="259" t="s">
        <v>12</v>
      </c>
      <c r="E13" s="258" t="s">
        <v>325</v>
      </c>
      <c r="F13" s="259">
        <v>400</v>
      </c>
      <c r="G13" s="322">
        <v>165</v>
      </c>
      <c r="H13" s="323">
        <v>165</v>
      </c>
      <c r="I13" s="430">
        <f t="shared" si="0"/>
        <v>0</v>
      </c>
      <c r="J13" s="430">
        <f t="shared" si="1"/>
        <v>0</v>
      </c>
      <c r="K13" s="772">
        <f t="shared" si="2"/>
        <v>0</v>
      </c>
      <c r="L13" s="322">
        <v>17358</v>
      </c>
      <c r="M13" s="323">
        <v>17489</v>
      </c>
      <c r="N13" s="430">
        <f t="shared" si="3"/>
        <v>-131</v>
      </c>
      <c r="O13" s="430">
        <f t="shared" si="4"/>
        <v>-52400</v>
      </c>
      <c r="P13" s="452">
        <f t="shared" si="5"/>
        <v>-0.0524</v>
      </c>
      <c r="Q13" s="436"/>
    </row>
    <row r="14" spans="1:17" ht="24" customHeight="1">
      <c r="A14" s="255">
        <v>5</v>
      </c>
      <c r="B14" s="257" t="s">
        <v>383</v>
      </c>
      <c r="C14" s="392">
        <v>4864894</v>
      </c>
      <c r="D14" s="259" t="s">
        <v>12</v>
      </c>
      <c r="E14" s="258" t="s">
        <v>325</v>
      </c>
      <c r="F14" s="259">
        <v>800</v>
      </c>
      <c r="G14" s="322">
        <v>12</v>
      </c>
      <c r="H14" s="323">
        <v>12</v>
      </c>
      <c r="I14" s="430">
        <f>G14-H14</f>
        <v>0</v>
      </c>
      <c r="J14" s="430">
        <f>$F14*I14</f>
        <v>0</v>
      </c>
      <c r="K14" s="772">
        <f>J14/1000000</f>
        <v>0</v>
      </c>
      <c r="L14" s="322">
        <v>436</v>
      </c>
      <c r="M14" s="323">
        <v>290</v>
      </c>
      <c r="N14" s="430">
        <f>L14-M14</f>
        <v>146</v>
      </c>
      <c r="O14" s="430">
        <f>$F14*N14</f>
        <v>116800</v>
      </c>
      <c r="P14" s="452">
        <f>O14/1000000</f>
        <v>0.1168</v>
      </c>
      <c r="Q14" s="436"/>
    </row>
    <row r="15" spans="1:17" ht="24" customHeight="1">
      <c r="A15" s="255">
        <v>6</v>
      </c>
      <c r="B15" s="257" t="s">
        <v>382</v>
      </c>
      <c r="C15" s="392">
        <v>5128425</v>
      </c>
      <c r="D15" s="259" t="s">
        <v>12</v>
      </c>
      <c r="E15" s="258" t="s">
        <v>325</v>
      </c>
      <c r="F15" s="259">
        <v>400</v>
      </c>
      <c r="G15" s="322">
        <v>1440</v>
      </c>
      <c r="H15" s="323">
        <v>1440</v>
      </c>
      <c r="I15" s="430">
        <f t="shared" si="0"/>
        <v>0</v>
      </c>
      <c r="J15" s="430">
        <f t="shared" si="1"/>
        <v>0</v>
      </c>
      <c r="K15" s="772">
        <f t="shared" si="2"/>
        <v>0</v>
      </c>
      <c r="L15" s="322">
        <v>5282</v>
      </c>
      <c r="M15" s="323">
        <v>4935</v>
      </c>
      <c r="N15" s="430">
        <f t="shared" si="3"/>
        <v>347</v>
      </c>
      <c r="O15" s="430">
        <f t="shared" si="4"/>
        <v>138800</v>
      </c>
      <c r="P15" s="452">
        <f t="shared" si="5"/>
        <v>0.1388</v>
      </c>
      <c r="Q15" s="436"/>
    </row>
    <row r="16" spans="1:17" ht="24" customHeight="1">
      <c r="A16" s="618" t="s">
        <v>204</v>
      </c>
      <c r="B16" s="257"/>
      <c r="C16" s="392"/>
      <c r="D16" s="259"/>
      <c r="E16" s="257"/>
      <c r="F16" s="259"/>
      <c r="G16" s="322"/>
      <c r="H16" s="323"/>
      <c r="I16" s="430"/>
      <c r="J16" s="430"/>
      <c r="K16" s="772"/>
      <c r="L16" s="322"/>
      <c r="M16" s="323"/>
      <c r="N16" s="430"/>
      <c r="O16" s="430"/>
      <c r="P16" s="452"/>
      <c r="Q16" s="436"/>
    </row>
    <row r="17" spans="1:17" ht="24" customHeight="1">
      <c r="A17" s="255">
        <v>7</v>
      </c>
      <c r="B17" s="257" t="s">
        <v>217</v>
      </c>
      <c r="C17" s="392">
        <v>4864804</v>
      </c>
      <c r="D17" s="259" t="s">
        <v>12</v>
      </c>
      <c r="E17" s="258" t="s">
        <v>325</v>
      </c>
      <c r="F17" s="259">
        <v>200</v>
      </c>
      <c r="G17" s="322">
        <v>994312</v>
      </c>
      <c r="H17" s="323">
        <v>994312</v>
      </c>
      <c r="I17" s="430">
        <f>G17-H17</f>
        <v>0</v>
      </c>
      <c r="J17" s="430">
        <f>$F17*I17</f>
        <v>0</v>
      </c>
      <c r="K17" s="772">
        <f>J17/1000000</f>
        <v>0</v>
      </c>
      <c r="L17" s="322">
        <v>4403</v>
      </c>
      <c r="M17" s="323">
        <v>4403</v>
      </c>
      <c r="N17" s="430">
        <f>L17-M17</f>
        <v>0</v>
      </c>
      <c r="O17" s="430">
        <f>$F17*N17</f>
        <v>0</v>
      </c>
      <c r="P17" s="452">
        <f>O17/1000000</f>
        <v>0</v>
      </c>
      <c r="Q17" s="436"/>
    </row>
    <row r="18" spans="1:17" ht="24" customHeight="1">
      <c r="A18" s="255">
        <v>8</v>
      </c>
      <c r="B18" s="257" t="s">
        <v>216</v>
      </c>
      <c r="C18" s="392">
        <v>4864845</v>
      </c>
      <c r="D18" s="259" t="s">
        <v>12</v>
      </c>
      <c r="E18" s="258" t="s">
        <v>325</v>
      </c>
      <c r="F18" s="259">
        <v>1000</v>
      </c>
      <c r="G18" s="322">
        <v>1296</v>
      </c>
      <c r="H18" s="323">
        <v>1297</v>
      </c>
      <c r="I18" s="430">
        <f>G18-H18</f>
        <v>-1</v>
      </c>
      <c r="J18" s="430">
        <f>$F18*I18</f>
        <v>-1000</v>
      </c>
      <c r="K18" s="772">
        <f>J18/1000000</f>
        <v>-0.001</v>
      </c>
      <c r="L18" s="322">
        <v>998502</v>
      </c>
      <c r="M18" s="323">
        <v>998561</v>
      </c>
      <c r="N18" s="430">
        <f>L18-M18</f>
        <v>-59</v>
      </c>
      <c r="O18" s="429">
        <f>$F18*N18</f>
        <v>-59000</v>
      </c>
      <c r="P18" s="772">
        <f>O18/1000000</f>
        <v>-0.059</v>
      </c>
      <c r="Q18" s="436"/>
    </row>
    <row r="19" spans="1:17" ht="24" customHeight="1">
      <c r="A19" s="255"/>
      <c r="B19" s="257"/>
      <c r="C19" s="392"/>
      <c r="D19" s="259"/>
      <c r="E19" s="258"/>
      <c r="F19" s="259"/>
      <c r="G19" s="322"/>
      <c r="H19" s="323"/>
      <c r="I19" s="430"/>
      <c r="J19" s="430"/>
      <c r="K19" s="772"/>
      <c r="L19" s="322"/>
      <c r="M19" s="323"/>
      <c r="N19" s="430"/>
      <c r="O19" s="430"/>
      <c r="P19" s="769"/>
      <c r="Q19" s="436"/>
    </row>
    <row r="20" spans="1:17" ht="24" customHeight="1">
      <c r="A20" s="256"/>
      <c r="B20" s="619" t="s">
        <v>212</v>
      </c>
      <c r="C20" s="620"/>
      <c r="D20" s="259"/>
      <c r="E20" s="257"/>
      <c r="F20" s="273"/>
      <c r="G20" s="322"/>
      <c r="H20" s="323"/>
      <c r="I20" s="378"/>
      <c r="J20" s="378"/>
      <c r="K20" s="634">
        <f>SUM(K10:K19)</f>
        <v>-0.001</v>
      </c>
      <c r="L20" s="322"/>
      <c r="M20" s="323"/>
      <c r="N20" s="622"/>
      <c r="O20" s="622"/>
      <c r="P20" s="634">
        <f>SUM(P10:P19)</f>
        <v>1.64196</v>
      </c>
      <c r="Q20" s="436"/>
    </row>
    <row r="21" spans="1:17" ht="24" customHeight="1">
      <c r="A21" s="256"/>
      <c r="B21" s="146"/>
      <c r="C21" s="620"/>
      <c r="D21" s="259"/>
      <c r="E21" s="257"/>
      <c r="F21" s="273"/>
      <c r="G21" s="322"/>
      <c r="H21" s="323"/>
      <c r="I21" s="378"/>
      <c r="J21" s="378"/>
      <c r="K21" s="623"/>
      <c r="L21" s="322"/>
      <c r="M21" s="323"/>
      <c r="N21" s="378"/>
      <c r="O21" s="378"/>
      <c r="P21" s="624"/>
      <c r="Q21" s="436"/>
    </row>
    <row r="22" spans="1:17" ht="24" customHeight="1">
      <c r="A22" s="618" t="s">
        <v>205</v>
      </c>
      <c r="B22" s="84"/>
      <c r="C22" s="625"/>
      <c r="D22" s="273"/>
      <c r="E22" s="84"/>
      <c r="F22" s="273"/>
      <c r="G22" s="322"/>
      <c r="H22" s="323"/>
      <c r="I22" s="378"/>
      <c r="J22" s="378"/>
      <c r="K22" s="615"/>
      <c r="L22" s="322"/>
      <c r="M22" s="323"/>
      <c r="N22" s="378"/>
      <c r="O22" s="378"/>
      <c r="P22" s="616"/>
      <c r="Q22" s="436"/>
    </row>
    <row r="23" spans="1:17" ht="24" customHeight="1">
      <c r="A23" s="256"/>
      <c r="B23" s="84"/>
      <c r="C23" s="625"/>
      <c r="D23" s="273"/>
      <c r="E23" s="84"/>
      <c r="F23" s="273"/>
      <c r="G23" s="322"/>
      <c r="H23" s="323"/>
      <c r="I23" s="378"/>
      <c r="J23" s="378"/>
      <c r="K23" s="615"/>
      <c r="L23" s="322"/>
      <c r="M23" s="323"/>
      <c r="N23" s="378"/>
      <c r="O23" s="378"/>
      <c r="P23" s="616"/>
      <c r="Q23" s="436"/>
    </row>
    <row r="24" spans="1:17" ht="24" customHeight="1">
      <c r="A24" s="255">
        <v>9</v>
      </c>
      <c r="B24" s="84" t="s">
        <v>206</v>
      </c>
      <c r="C24" s="392">
        <v>4865065</v>
      </c>
      <c r="D24" s="273" t="s">
        <v>12</v>
      </c>
      <c r="E24" s="258" t="s">
        <v>325</v>
      </c>
      <c r="F24" s="259">
        <v>100</v>
      </c>
      <c r="G24" s="322">
        <v>3437</v>
      </c>
      <c r="H24" s="323">
        <v>3437</v>
      </c>
      <c r="I24" s="622">
        <v>0</v>
      </c>
      <c r="J24" s="622">
        <v>0</v>
      </c>
      <c r="K24" s="816">
        <v>0</v>
      </c>
      <c r="L24" s="322">
        <v>34489</v>
      </c>
      <c r="M24" s="323">
        <v>34489</v>
      </c>
      <c r="N24" s="622">
        <v>0</v>
      </c>
      <c r="O24" s="622">
        <v>0</v>
      </c>
      <c r="P24" s="817">
        <v>0</v>
      </c>
      <c r="Q24" s="436"/>
    </row>
    <row r="25" spans="1:17" ht="24" customHeight="1">
      <c r="A25" s="255">
        <v>10</v>
      </c>
      <c r="B25" s="84" t="s">
        <v>207</v>
      </c>
      <c r="C25" s="392">
        <v>4865066</v>
      </c>
      <c r="D25" s="273" t="s">
        <v>12</v>
      </c>
      <c r="E25" s="258" t="s">
        <v>325</v>
      </c>
      <c r="F25" s="259">
        <v>100</v>
      </c>
      <c r="G25" s="322">
        <v>67291</v>
      </c>
      <c r="H25" s="323">
        <v>67020</v>
      </c>
      <c r="I25" s="430">
        <f aca="true" t="shared" si="6" ref="I25:I30">G25-H25</f>
        <v>271</v>
      </c>
      <c r="J25" s="430">
        <f aca="true" t="shared" si="7" ref="J25:J30">$F25*I25</f>
        <v>27100</v>
      </c>
      <c r="K25" s="769">
        <f aca="true" t="shared" si="8" ref="K25:K30">J25/1000000</f>
        <v>0.0271</v>
      </c>
      <c r="L25" s="322">
        <v>103981</v>
      </c>
      <c r="M25" s="323">
        <v>102976</v>
      </c>
      <c r="N25" s="430">
        <f aca="true" t="shared" si="9" ref="N25:N30">L25-M25</f>
        <v>1005</v>
      </c>
      <c r="O25" s="430">
        <f aca="true" t="shared" si="10" ref="O25:O30">$F25*N25</f>
        <v>100500</v>
      </c>
      <c r="P25" s="452">
        <f aca="true" t="shared" si="11" ref="P25:P30">O25/1000000</f>
        <v>0.1005</v>
      </c>
      <c r="Q25" s="436"/>
    </row>
    <row r="26" spans="1:17" ht="24" customHeight="1">
      <c r="A26" s="255">
        <v>11</v>
      </c>
      <c r="B26" s="84" t="s">
        <v>208</v>
      </c>
      <c r="C26" s="392">
        <v>4902560</v>
      </c>
      <c r="D26" s="273" t="s">
        <v>12</v>
      </c>
      <c r="E26" s="258" t="s">
        <v>325</v>
      </c>
      <c r="F26" s="259">
        <v>37.5</v>
      </c>
      <c r="G26" s="322">
        <v>3</v>
      </c>
      <c r="H26" s="323">
        <v>3</v>
      </c>
      <c r="I26" s="430">
        <f>G26-H26</f>
        <v>0</v>
      </c>
      <c r="J26" s="430">
        <f>$F26*I26</f>
        <v>0</v>
      </c>
      <c r="K26" s="451">
        <f>J26/1000000</f>
        <v>0</v>
      </c>
      <c r="L26" s="322">
        <v>72</v>
      </c>
      <c r="M26" s="323">
        <v>72</v>
      </c>
      <c r="N26" s="430">
        <f>L26-M26</f>
        <v>0</v>
      </c>
      <c r="O26" s="430">
        <f>$F26*N26</f>
        <v>0</v>
      </c>
      <c r="P26" s="452">
        <f>O26/1000000</f>
        <v>0</v>
      </c>
      <c r="Q26" s="436"/>
    </row>
    <row r="27" spans="1:17" ht="24" customHeight="1">
      <c r="A27" s="255">
        <v>12</v>
      </c>
      <c r="B27" s="84" t="s">
        <v>209</v>
      </c>
      <c r="C27" s="392">
        <v>4902562</v>
      </c>
      <c r="D27" s="273" t="s">
        <v>12</v>
      </c>
      <c r="E27" s="258" t="s">
        <v>325</v>
      </c>
      <c r="F27" s="259">
        <v>75</v>
      </c>
      <c r="G27" s="322">
        <v>1059</v>
      </c>
      <c r="H27" s="323">
        <v>998</v>
      </c>
      <c r="I27" s="430">
        <f>G27-H27</f>
        <v>61</v>
      </c>
      <c r="J27" s="430">
        <f>$F27*I27</f>
        <v>4575</v>
      </c>
      <c r="K27" s="451">
        <f>J27/1000000</f>
        <v>0.004575</v>
      </c>
      <c r="L27" s="322">
        <v>26551</v>
      </c>
      <c r="M27" s="323">
        <v>24894</v>
      </c>
      <c r="N27" s="430">
        <f>L27-M27</f>
        <v>1657</v>
      </c>
      <c r="O27" s="430">
        <f>$F27*N27</f>
        <v>124275</v>
      </c>
      <c r="P27" s="452">
        <f>O27/1000000</f>
        <v>0.124275</v>
      </c>
      <c r="Q27" s="448"/>
    </row>
    <row r="28" spans="1:17" ht="19.5" customHeight="1">
      <c r="A28" s="255">
        <v>13</v>
      </c>
      <c r="B28" s="84" t="s">
        <v>209</v>
      </c>
      <c r="C28" s="479">
        <v>4902599</v>
      </c>
      <c r="D28" s="729" t="s">
        <v>12</v>
      </c>
      <c r="E28" s="258" t="s">
        <v>325</v>
      </c>
      <c r="F28" s="730">
        <v>1000</v>
      </c>
      <c r="G28" s="322">
        <v>7</v>
      </c>
      <c r="H28" s="323">
        <v>7</v>
      </c>
      <c r="I28" s="430">
        <f t="shared" si="6"/>
        <v>0</v>
      </c>
      <c r="J28" s="430">
        <f t="shared" si="7"/>
        <v>0</v>
      </c>
      <c r="K28" s="451">
        <f t="shared" si="8"/>
        <v>0</v>
      </c>
      <c r="L28" s="322">
        <v>75</v>
      </c>
      <c r="M28" s="323">
        <v>75</v>
      </c>
      <c r="N28" s="430">
        <f t="shared" si="9"/>
        <v>0</v>
      </c>
      <c r="O28" s="430">
        <f t="shared" si="10"/>
        <v>0</v>
      </c>
      <c r="P28" s="452">
        <f t="shared" si="11"/>
        <v>0</v>
      </c>
      <c r="Q28" s="454"/>
    </row>
    <row r="29" spans="1:17" ht="24" customHeight="1">
      <c r="A29" s="255">
        <v>14</v>
      </c>
      <c r="B29" s="84" t="s">
        <v>210</v>
      </c>
      <c r="C29" s="392">
        <v>4902552</v>
      </c>
      <c r="D29" s="273" t="s">
        <v>12</v>
      </c>
      <c r="E29" s="258" t="s">
        <v>325</v>
      </c>
      <c r="F29" s="731">
        <v>75</v>
      </c>
      <c r="G29" s="322">
        <v>738</v>
      </c>
      <c r="H29" s="323">
        <v>738</v>
      </c>
      <c r="I29" s="430">
        <f>G29-H29</f>
        <v>0</v>
      </c>
      <c r="J29" s="430">
        <f t="shared" si="7"/>
        <v>0</v>
      </c>
      <c r="K29" s="451">
        <f t="shared" si="8"/>
        <v>0</v>
      </c>
      <c r="L29" s="322">
        <v>1706</v>
      </c>
      <c r="M29" s="323">
        <v>1706</v>
      </c>
      <c r="N29" s="430">
        <f>L29-M29</f>
        <v>0</v>
      </c>
      <c r="O29" s="430">
        <f t="shared" si="10"/>
        <v>0</v>
      </c>
      <c r="P29" s="452">
        <f t="shared" si="11"/>
        <v>0</v>
      </c>
      <c r="Q29" s="436"/>
    </row>
    <row r="30" spans="1:17" ht="24" customHeight="1">
      <c r="A30" s="255">
        <v>15</v>
      </c>
      <c r="B30" s="84" t="s">
        <v>210</v>
      </c>
      <c r="C30" s="392">
        <v>4865075</v>
      </c>
      <c r="D30" s="273" t="s">
        <v>12</v>
      </c>
      <c r="E30" s="258" t="s">
        <v>325</v>
      </c>
      <c r="F30" s="259">
        <v>100</v>
      </c>
      <c r="G30" s="322">
        <v>10283</v>
      </c>
      <c r="H30" s="323">
        <v>10283</v>
      </c>
      <c r="I30" s="430">
        <f t="shared" si="6"/>
        <v>0</v>
      </c>
      <c r="J30" s="430">
        <f t="shared" si="7"/>
        <v>0</v>
      </c>
      <c r="K30" s="451">
        <f t="shared" si="8"/>
        <v>0</v>
      </c>
      <c r="L30" s="322">
        <v>4366</v>
      </c>
      <c r="M30" s="323">
        <v>4366</v>
      </c>
      <c r="N30" s="430">
        <f t="shared" si="9"/>
        <v>0</v>
      </c>
      <c r="O30" s="430">
        <f t="shared" si="10"/>
        <v>0</v>
      </c>
      <c r="P30" s="452">
        <f t="shared" si="11"/>
        <v>0</v>
      </c>
      <c r="Q30" s="447"/>
    </row>
    <row r="31" spans="1:17" ht="19.5" customHeight="1" thickBot="1">
      <c r="A31" s="68"/>
      <c r="B31" s="69"/>
      <c r="C31" s="70"/>
      <c r="D31" s="71"/>
      <c r="E31" s="72"/>
      <c r="F31" s="72"/>
      <c r="G31" s="73"/>
      <c r="H31" s="483"/>
      <c r="I31" s="483"/>
      <c r="J31" s="483"/>
      <c r="K31" s="626"/>
      <c r="L31" s="627"/>
      <c r="M31" s="483"/>
      <c r="N31" s="483"/>
      <c r="O31" s="483"/>
      <c r="P31" s="628"/>
      <c r="Q31" s="530"/>
    </row>
    <row r="32" spans="1:16" ht="13.5" thickTop="1">
      <c r="A32" s="67"/>
      <c r="B32" s="75"/>
      <c r="C32" s="59"/>
      <c r="D32" s="61"/>
      <c r="E32" s="60"/>
      <c r="F32" s="60"/>
      <c r="G32" s="76"/>
      <c r="H32" s="590"/>
      <c r="I32" s="378"/>
      <c r="J32" s="378"/>
      <c r="K32" s="615"/>
      <c r="L32" s="590"/>
      <c r="M32" s="590"/>
      <c r="N32" s="378"/>
      <c r="O32" s="378"/>
      <c r="P32" s="629"/>
    </row>
    <row r="33" spans="1:16" ht="12.75">
      <c r="A33" s="67"/>
      <c r="B33" s="75"/>
      <c r="C33" s="59"/>
      <c r="D33" s="61"/>
      <c r="E33" s="60"/>
      <c r="F33" s="60"/>
      <c r="G33" s="76"/>
      <c r="H33" s="590"/>
      <c r="I33" s="378"/>
      <c r="J33" s="378"/>
      <c r="K33" s="615"/>
      <c r="L33" s="590"/>
      <c r="M33" s="590"/>
      <c r="N33" s="378"/>
      <c r="O33" s="378"/>
      <c r="P33" s="629"/>
    </row>
    <row r="34" spans="1:16" ht="12.75">
      <c r="A34" s="590"/>
      <c r="B34" s="477"/>
      <c r="C34" s="477"/>
      <c r="D34" s="477"/>
      <c r="E34" s="477"/>
      <c r="F34" s="477"/>
      <c r="G34" s="477"/>
      <c r="H34" s="477"/>
      <c r="I34" s="477"/>
      <c r="J34" s="477"/>
      <c r="K34" s="630"/>
      <c r="L34" s="477"/>
      <c r="M34" s="477"/>
      <c r="N34" s="477"/>
      <c r="O34" s="477"/>
      <c r="P34" s="631"/>
    </row>
    <row r="35" spans="1:16" ht="20.25">
      <c r="A35" s="162"/>
      <c r="B35" s="619" t="s">
        <v>211</v>
      </c>
      <c r="C35" s="632"/>
      <c r="D35" s="632"/>
      <c r="E35" s="632"/>
      <c r="F35" s="632"/>
      <c r="G35" s="632"/>
      <c r="H35" s="632"/>
      <c r="I35" s="632"/>
      <c r="J35" s="632"/>
      <c r="K35" s="621">
        <f>SUM(K24:K31)</f>
        <v>0.031675</v>
      </c>
      <c r="L35" s="633"/>
      <c r="M35" s="633"/>
      <c r="N35" s="633"/>
      <c r="O35" s="633"/>
      <c r="P35" s="621">
        <f>SUM(P24:P31)</f>
        <v>0.224775</v>
      </c>
    </row>
    <row r="36" spans="1:16" ht="20.25">
      <c r="A36" s="91"/>
      <c r="B36" s="619" t="s">
        <v>212</v>
      </c>
      <c r="C36" s="625"/>
      <c r="D36" s="625"/>
      <c r="E36" s="625"/>
      <c r="F36" s="625"/>
      <c r="G36" s="625"/>
      <c r="H36" s="625"/>
      <c r="I36" s="625"/>
      <c r="J36" s="625"/>
      <c r="K36" s="634">
        <f>K20</f>
        <v>-0.001</v>
      </c>
      <c r="L36" s="633"/>
      <c r="M36" s="633"/>
      <c r="N36" s="633"/>
      <c r="O36" s="633"/>
      <c r="P36" s="634">
        <f>P20</f>
        <v>1.64196</v>
      </c>
    </row>
    <row r="37" spans="1:16" ht="18">
      <c r="A37" s="91"/>
      <c r="B37" s="84"/>
      <c r="C37" s="87"/>
      <c r="D37" s="87"/>
      <c r="E37" s="87"/>
      <c r="F37" s="87"/>
      <c r="G37" s="87"/>
      <c r="H37" s="87"/>
      <c r="I37" s="87"/>
      <c r="J37" s="87"/>
      <c r="K37" s="635"/>
      <c r="L37" s="636"/>
      <c r="M37" s="636"/>
      <c r="N37" s="636"/>
      <c r="O37" s="636"/>
      <c r="P37" s="637"/>
    </row>
    <row r="38" spans="1:16" ht="3" customHeight="1">
      <c r="A38" s="91"/>
      <c r="B38" s="84"/>
      <c r="C38" s="87"/>
      <c r="D38" s="87"/>
      <c r="E38" s="87"/>
      <c r="F38" s="87"/>
      <c r="G38" s="87"/>
      <c r="H38" s="87"/>
      <c r="I38" s="87"/>
      <c r="J38" s="87"/>
      <c r="K38" s="635"/>
      <c r="L38" s="636"/>
      <c r="M38" s="636"/>
      <c r="N38" s="636"/>
      <c r="O38" s="636"/>
      <c r="P38" s="637"/>
    </row>
    <row r="39" spans="1:16" ht="23.25">
      <c r="A39" s="91"/>
      <c r="B39" s="375" t="s">
        <v>214</v>
      </c>
      <c r="C39" s="638"/>
      <c r="D39" s="3"/>
      <c r="E39" s="3"/>
      <c r="F39" s="3"/>
      <c r="G39" s="3"/>
      <c r="H39" s="3"/>
      <c r="I39" s="3"/>
      <c r="J39" s="3"/>
      <c r="K39" s="639">
        <f>SUM(K35:K38)</f>
        <v>0.030675</v>
      </c>
      <c r="L39" s="640"/>
      <c r="M39" s="640"/>
      <c r="N39" s="640"/>
      <c r="O39" s="640"/>
      <c r="P39" s="641">
        <f>SUM(P35:P38)</f>
        <v>1.866735</v>
      </c>
    </row>
    <row r="40" ht="12.75">
      <c r="K40" s="642"/>
    </row>
    <row r="41" ht="13.5" thickBot="1">
      <c r="K41" s="642"/>
    </row>
    <row r="42" spans="1:17" ht="12.75">
      <c r="A42" s="536"/>
      <c r="B42" s="537"/>
      <c r="C42" s="537"/>
      <c r="D42" s="537"/>
      <c r="E42" s="537"/>
      <c r="F42" s="537"/>
      <c r="G42" s="537"/>
      <c r="H42" s="531"/>
      <c r="I42" s="531"/>
      <c r="J42" s="531"/>
      <c r="K42" s="531"/>
      <c r="L42" s="531"/>
      <c r="M42" s="531"/>
      <c r="N42" s="531"/>
      <c r="O42" s="531"/>
      <c r="P42" s="531"/>
      <c r="Q42" s="532"/>
    </row>
    <row r="43" spans="1:17" ht="23.25">
      <c r="A43" s="538" t="s">
        <v>306</v>
      </c>
      <c r="B43" s="539"/>
      <c r="C43" s="539"/>
      <c r="D43" s="539"/>
      <c r="E43" s="539"/>
      <c r="F43" s="539"/>
      <c r="G43" s="539"/>
      <c r="H43" s="469"/>
      <c r="I43" s="469"/>
      <c r="J43" s="469"/>
      <c r="K43" s="469"/>
      <c r="L43" s="469"/>
      <c r="M43" s="469"/>
      <c r="N43" s="469"/>
      <c r="O43" s="469"/>
      <c r="P43" s="469"/>
      <c r="Q43" s="533"/>
    </row>
    <row r="44" spans="1:17" ht="12.75">
      <c r="A44" s="540"/>
      <c r="B44" s="539"/>
      <c r="C44" s="539"/>
      <c r="D44" s="539"/>
      <c r="E44" s="539"/>
      <c r="F44" s="539"/>
      <c r="G44" s="539"/>
      <c r="H44" s="469"/>
      <c r="I44" s="469"/>
      <c r="J44" s="469"/>
      <c r="K44" s="469"/>
      <c r="L44" s="469"/>
      <c r="M44" s="469"/>
      <c r="N44" s="469"/>
      <c r="O44" s="469"/>
      <c r="P44" s="469"/>
      <c r="Q44" s="533"/>
    </row>
    <row r="45" spans="1:17" ht="18">
      <c r="A45" s="541"/>
      <c r="B45" s="542"/>
      <c r="C45" s="542"/>
      <c r="D45" s="542"/>
      <c r="E45" s="542"/>
      <c r="F45" s="542"/>
      <c r="G45" s="542"/>
      <c r="H45" s="469"/>
      <c r="I45" s="469"/>
      <c r="J45" s="529"/>
      <c r="K45" s="643" t="s">
        <v>318</v>
      </c>
      <c r="L45" s="469"/>
      <c r="M45" s="469"/>
      <c r="N45" s="469"/>
      <c r="O45" s="469"/>
      <c r="P45" s="644" t="s">
        <v>319</v>
      </c>
      <c r="Q45" s="533"/>
    </row>
    <row r="46" spans="1:17" ht="12.75">
      <c r="A46" s="544"/>
      <c r="B46" s="91"/>
      <c r="C46" s="91"/>
      <c r="D46" s="91"/>
      <c r="E46" s="91"/>
      <c r="F46" s="91"/>
      <c r="G46" s="91"/>
      <c r="H46" s="469"/>
      <c r="I46" s="469"/>
      <c r="J46" s="469"/>
      <c r="K46" s="469"/>
      <c r="L46" s="469"/>
      <c r="M46" s="469"/>
      <c r="N46" s="469"/>
      <c r="O46" s="469"/>
      <c r="P46" s="469"/>
      <c r="Q46" s="533"/>
    </row>
    <row r="47" spans="1:17" ht="12.75">
      <c r="A47" s="544"/>
      <c r="B47" s="91"/>
      <c r="C47" s="91"/>
      <c r="D47" s="91"/>
      <c r="E47" s="91"/>
      <c r="F47" s="91"/>
      <c r="G47" s="91"/>
      <c r="H47" s="469"/>
      <c r="I47" s="469"/>
      <c r="J47" s="469"/>
      <c r="K47" s="469"/>
      <c r="L47" s="469"/>
      <c r="M47" s="469"/>
      <c r="N47" s="469"/>
      <c r="O47" s="469"/>
      <c r="P47" s="469"/>
      <c r="Q47" s="533"/>
    </row>
    <row r="48" spans="1:17" ht="23.25">
      <c r="A48" s="538" t="s">
        <v>309</v>
      </c>
      <c r="B48" s="546"/>
      <c r="C48" s="546"/>
      <c r="D48" s="547"/>
      <c r="E48" s="547"/>
      <c r="F48" s="548"/>
      <c r="G48" s="547"/>
      <c r="H48" s="469"/>
      <c r="I48" s="469"/>
      <c r="J48" s="469"/>
      <c r="K48" s="645">
        <f>K39</f>
        <v>0.030675</v>
      </c>
      <c r="L48" s="542" t="s">
        <v>307</v>
      </c>
      <c r="M48" s="469"/>
      <c r="N48" s="469"/>
      <c r="O48" s="469"/>
      <c r="P48" s="645">
        <f>P39</f>
        <v>1.866735</v>
      </c>
      <c r="Q48" s="646" t="s">
        <v>307</v>
      </c>
    </row>
    <row r="49" spans="1:17" ht="23.25">
      <c r="A49" s="647"/>
      <c r="B49" s="552"/>
      <c r="C49" s="552"/>
      <c r="D49" s="539"/>
      <c r="E49" s="539"/>
      <c r="F49" s="553"/>
      <c r="G49" s="539"/>
      <c r="H49" s="469"/>
      <c r="I49" s="469"/>
      <c r="J49" s="469"/>
      <c r="K49" s="640"/>
      <c r="L49" s="602"/>
      <c r="M49" s="469"/>
      <c r="N49" s="469"/>
      <c r="O49" s="469"/>
      <c r="P49" s="640"/>
      <c r="Q49" s="648"/>
    </row>
    <row r="50" spans="1:17" ht="23.25">
      <c r="A50" s="649" t="s">
        <v>308</v>
      </c>
      <c r="B50" s="43"/>
      <c r="C50" s="43"/>
      <c r="D50" s="539"/>
      <c r="E50" s="539"/>
      <c r="F50" s="556"/>
      <c r="G50" s="547"/>
      <c r="H50" s="469"/>
      <c r="I50" s="469"/>
      <c r="J50" s="469"/>
      <c r="K50" s="645">
        <f>'STEPPED UP GENCO'!K44</f>
        <v>-0.055215530500000005</v>
      </c>
      <c r="L50" s="542" t="s">
        <v>307</v>
      </c>
      <c r="M50" s="469"/>
      <c r="N50" s="469"/>
      <c r="O50" s="469"/>
      <c r="P50" s="645">
        <f>'STEPPED UP GENCO'!P44</f>
        <v>-0.001453133499999999</v>
      </c>
      <c r="Q50" s="646" t="s">
        <v>307</v>
      </c>
    </row>
    <row r="51" spans="1:17" ht="6.75" customHeight="1">
      <c r="A51" s="557"/>
      <c r="B51" s="469"/>
      <c r="C51" s="469"/>
      <c r="D51" s="469"/>
      <c r="E51" s="469"/>
      <c r="F51" s="469"/>
      <c r="G51" s="469"/>
      <c r="H51" s="469"/>
      <c r="I51" s="469"/>
      <c r="J51" s="469"/>
      <c r="K51" s="469"/>
      <c r="L51" s="469"/>
      <c r="M51" s="469"/>
      <c r="N51" s="469"/>
      <c r="O51" s="469"/>
      <c r="P51" s="469"/>
      <c r="Q51" s="533"/>
    </row>
    <row r="52" spans="1:17" ht="6.75" customHeight="1">
      <c r="A52" s="557"/>
      <c r="B52" s="469"/>
      <c r="C52" s="469"/>
      <c r="D52" s="469"/>
      <c r="E52" s="469"/>
      <c r="F52" s="469"/>
      <c r="G52" s="469"/>
      <c r="H52" s="469"/>
      <c r="I52" s="469"/>
      <c r="J52" s="469"/>
      <c r="K52" s="469"/>
      <c r="L52" s="469"/>
      <c r="M52" s="469"/>
      <c r="N52" s="469"/>
      <c r="O52" s="469"/>
      <c r="P52" s="469"/>
      <c r="Q52" s="533"/>
    </row>
    <row r="53" spans="1:17" ht="6.75" customHeight="1">
      <c r="A53" s="557"/>
      <c r="B53" s="469"/>
      <c r="C53" s="469"/>
      <c r="D53" s="469"/>
      <c r="E53" s="469"/>
      <c r="F53" s="469"/>
      <c r="G53" s="469"/>
      <c r="H53" s="469"/>
      <c r="I53" s="469"/>
      <c r="J53" s="469"/>
      <c r="K53" s="469"/>
      <c r="L53" s="469"/>
      <c r="M53" s="469"/>
      <c r="N53" s="469"/>
      <c r="O53" s="469"/>
      <c r="P53" s="469"/>
      <c r="Q53" s="533"/>
    </row>
    <row r="54" spans="1:17" ht="26.25" customHeight="1">
      <c r="A54" s="557"/>
      <c r="B54" s="469"/>
      <c r="C54" s="469"/>
      <c r="D54" s="469"/>
      <c r="E54" s="469"/>
      <c r="F54" s="469"/>
      <c r="G54" s="469"/>
      <c r="H54" s="546"/>
      <c r="I54" s="546"/>
      <c r="J54" s="650" t="s">
        <v>310</v>
      </c>
      <c r="K54" s="645">
        <f>SUM(K48:K53)</f>
        <v>-0.024540530500000005</v>
      </c>
      <c r="L54" s="651" t="s">
        <v>307</v>
      </c>
      <c r="M54" s="281"/>
      <c r="N54" s="281"/>
      <c r="O54" s="281"/>
      <c r="P54" s="645">
        <f>SUM(P48:P53)</f>
        <v>1.8652818665</v>
      </c>
      <c r="Q54" s="651" t="s">
        <v>307</v>
      </c>
    </row>
    <row r="55" spans="1:17" ht="3" customHeight="1" thickBot="1">
      <c r="A55" s="558"/>
      <c r="B55" s="534"/>
      <c r="C55" s="534"/>
      <c r="D55" s="534"/>
      <c r="E55" s="534"/>
      <c r="F55" s="534"/>
      <c r="G55" s="534"/>
      <c r="H55" s="534"/>
      <c r="I55" s="534"/>
      <c r="J55" s="534"/>
      <c r="K55" s="534"/>
      <c r="L55" s="534"/>
      <c r="M55" s="534"/>
      <c r="N55" s="534"/>
      <c r="O55" s="534"/>
      <c r="P55" s="534"/>
      <c r="Q55" s="535"/>
    </row>
  </sheetData>
  <sheetProtection/>
  <printOptions horizontalCentered="1"/>
  <pageMargins left="0.57" right="0.53" top="0.393700787401575" bottom="0.393700787401575" header="0.4" footer="0.38"/>
  <pageSetup horizontalDpi="600" verticalDpi="600" orientation="landscape" paperSize="9" scale="4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23"/>
  <sheetViews>
    <sheetView view="pageBreakPreview" zoomScale="118" zoomScaleSheetLayoutView="118" zoomScalePageLayoutView="0" workbookViewId="0" topLeftCell="A4">
      <selection activeCell="K23" sqref="K23"/>
    </sheetView>
  </sheetViews>
  <sheetFormatPr defaultColWidth="9.140625" defaultRowHeight="12.75"/>
  <cols>
    <col min="1" max="1" width="3.421875" style="0" customWidth="1"/>
    <col min="2" max="2" width="12.140625" style="0" customWidth="1"/>
    <col min="3" max="3" width="7.7109375" style="0" customWidth="1"/>
    <col min="4" max="4" width="5.421875" style="0" customWidth="1"/>
    <col min="5" max="5" width="6.28125" style="0" customWidth="1"/>
    <col min="6" max="6" width="4.8515625" style="0" customWidth="1"/>
    <col min="7" max="7" width="8.421875" style="0" customWidth="1"/>
    <col min="8" max="8" width="8.7109375" style="0" customWidth="1"/>
    <col min="9" max="9" width="4.8515625" style="0" customWidth="1"/>
    <col min="10" max="10" width="6.7109375" style="0" customWidth="1"/>
    <col min="11" max="12" width="8.421875" style="0" customWidth="1"/>
    <col min="13" max="13" width="8.57421875" style="0" customWidth="1"/>
    <col min="14" max="14" width="6.140625" style="0" customWidth="1"/>
    <col min="15" max="15" width="6.8515625" style="0" customWidth="1"/>
    <col min="16" max="16" width="8.57421875" style="0" customWidth="1"/>
    <col min="17" max="17" width="8.140625" style="0" customWidth="1"/>
    <col min="18" max="18" width="1.1484375" style="0" hidden="1" customWidth="1"/>
  </cols>
  <sheetData>
    <row r="1" spans="1:17" ht="12.75">
      <c r="A1" s="676" t="s">
        <v>218</v>
      </c>
      <c r="B1" s="677"/>
      <c r="C1" s="677"/>
      <c r="D1" s="677"/>
      <c r="E1" s="677"/>
      <c r="F1" s="677"/>
      <c r="G1" s="677"/>
      <c r="H1" s="677"/>
      <c r="I1" s="677"/>
      <c r="J1" s="677"/>
      <c r="K1" s="677"/>
      <c r="L1" s="677"/>
      <c r="M1" s="677"/>
      <c r="N1" s="677"/>
      <c r="O1" s="677"/>
      <c r="P1" s="677"/>
      <c r="Q1" s="677"/>
    </row>
    <row r="2" spans="1:17" ht="12.75">
      <c r="A2" s="678" t="s">
        <v>219</v>
      </c>
      <c r="B2" s="677"/>
      <c r="C2" s="677"/>
      <c r="D2" s="677"/>
      <c r="E2" s="677"/>
      <c r="F2" s="677"/>
      <c r="G2" s="677"/>
      <c r="H2" s="677"/>
      <c r="I2" s="677"/>
      <c r="J2" s="677"/>
      <c r="K2" s="677"/>
      <c r="L2" s="677"/>
      <c r="M2" s="677"/>
      <c r="N2" s="677"/>
      <c r="O2" s="677"/>
      <c r="P2" s="868" t="str">
        <f>NDPL!Q1</f>
        <v>JUNE-2020</v>
      </c>
      <c r="Q2" s="868"/>
    </row>
    <row r="3" spans="1:17" ht="12.75">
      <c r="A3" s="678" t="s">
        <v>427</v>
      </c>
      <c r="B3" s="677"/>
      <c r="C3" s="677"/>
      <c r="D3" s="677"/>
      <c r="E3" s="677"/>
      <c r="F3" s="677"/>
      <c r="G3" s="677"/>
      <c r="H3" s="677"/>
      <c r="I3" s="677"/>
      <c r="J3" s="677"/>
      <c r="K3" s="677"/>
      <c r="L3" s="677"/>
      <c r="M3" s="677"/>
      <c r="N3" s="677"/>
      <c r="O3" s="677"/>
      <c r="P3" s="677"/>
      <c r="Q3" s="677"/>
    </row>
    <row r="4" spans="1:17" ht="13.5" thickBot="1">
      <c r="A4" s="677"/>
      <c r="B4" s="677"/>
      <c r="C4" s="677"/>
      <c r="D4" s="677"/>
      <c r="E4" s="677"/>
      <c r="F4" s="677"/>
      <c r="G4" s="679"/>
      <c r="H4" s="679"/>
      <c r="I4" s="680" t="s">
        <v>374</v>
      </c>
      <c r="J4" s="679"/>
      <c r="K4" s="679"/>
      <c r="L4" s="679"/>
      <c r="M4" s="679"/>
      <c r="N4" s="680" t="s">
        <v>375</v>
      </c>
      <c r="O4" s="679"/>
      <c r="P4" s="679"/>
      <c r="Q4" s="677"/>
    </row>
    <row r="5" spans="1:17" s="751" customFormat="1" ht="46.5" thickBot="1" thickTop="1">
      <c r="A5" s="747" t="s">
        <v>8</v>
      </c>
      <c r="B5" s="749" t="s">
        <v>9</v>
      </c>
      <c r="C5" s="748" t="s">
        <v>1</v>
      </c>
      <c r="D5" s="748" t="s">
        <v>2</v>
      </c>
      <c r="E5" s="748" t="s">
        <v>3</v>
      </c>
      <c r="F5" s="748" t="s">
        <v>10</v>
      </c>
      <c r="G5" s="747" t="str">
        <f>NDPL!G5</f>
        <v>FINAL READING 30/06/2020</v>
      </c>
      <c r="H5" s="748" t="str">
        <f>NDPL!H5</f>
        <v>INTIAL READING 01/06/2020</v>
      </c>
      <c r="I5" s="748" t="s">
        <v>4</v>
      </c>
      <c r="J5" s="748" t="s">
        <v>5</v>
      </c>
      <c r="K5" s="748" t="s">
        <v>6</v>
      </c>
      <c r="L5" s="747" t="str">
        <f>NDPL!G5</f>
        <v>FINAL READING 30/06/2020</v>
      </c>
      <c r="M5" s="748" t="str">
        <f>NDPL!H5</f>
        <v>INTIAL READING 01/06/2020</v>
      </c>
      <c r="N5" s="748" t="s">
        <v>4</v>
      </c>
      <c r="O5" s="748" t="s">
        <v>5</v>
      </c>
      <c r="P5" s="748" t="s">
        <v>6</v>
      </c>
      <c r="Q5" s="750" t="s">
        <v>288</v>
      </c>
    </row>
    <row r="6" spans="1:17" ht="14.25" thickBot="1" thickTop="1">
      <c r="A6" s="677"/>
      <c r="B6" s="677"/>
      <c r="C6" s="677"/>
      <c r="D6" s="677"/>
      <c r="E6" s="677"/>
      <c r="F6" s="677"/>
      <c r="G6" s="677"/>
      <c r="H6" s="677"/>
      <c r="I6" s="677"/>
      <c r="J6" s="677"/>
      <c r="K6" s="677"/>
      <c r="L6" s="677"/>
      <c r="M6" s="677"/>
      <c r="N6" s="677"/>
      <c r="O6" s="677"/>
      <c r="P6" s="677"/>
      <c r="Q6" s="677"/>
    </row>
    <row r="7" spans="1:17" ht="13.5" thickTop="1">
      <c r="A7" s="681" t="s">
        <v>426</v>
      </c>
      <c r="B7" s="682"/>
      <c r="C7" s="683"/>
      <c r="D7" s="683"/>
      <c r="E7" s="683"/>
      <c r="F7" s="683"/>
      <c r="G7" s="684"/>
      <c r="H7" s="685"/>
      <c r="I7" s="685"/>
      <c r="J7" s="685"/>
      <c r="K7" s="686"/>
      <c r="L7" s="687"/>
      <c r="M7" s="683"/>
      <c r="N7" s="685"/>
      <c r="O7" s="685"/>
      <c r="P7" s="688"/>
      <c r="Q7" s="689"/>
    </row>
    <row r="8" spans="1:17" ht="12.75">
      <c r="A8" s="690" t="s">
        <v>200</v>
      </c>
      <c r="B8" s="677"/>
      <c r="C8" s="677"/>
      <c r="D8" s="677"/>
      <c r="E8" s="677"/>
      <c r="F8" s="677"/>
      <c r="G8" s="691"/>
      <c r="H8" s="692"/>
      <c r="I8" s="693"/>
      <c r="J8" s="693"/>
      <c r="K8" s="694"/>
      <c r="L8" s="695"/>
      <c r="M8" s="693"/>
      <c r="N8" s="693"/>
      <c r="O8" s="693"/>
      <c r="P8" s="696"/>
      <c r="Q8" s="466"/>
    </row>
    <row r="9" spans="1:17" ht="12.75">
      <c r="A9" s="697" t="s">
        <v>428</v>
      </c>
      <c r="B9" s="677"/>
      <c r="C9" s="677"/>
      <c r="D9" s="677"/>
      <c r="E9" s="677"/>
      <c r="F9" s="677"/>
      <c r="G9" s="691"/>
      <c r="H9" s="692"/>
      <c r="I9" s="693"/>
      <c r="J9" s="693"/>
      <c r="K9" s="694"/>
      <c r="L9" s="695"/>
      <c r="M9" s="693"/>
      <c r="N9" s="693"/>
      <c r="O9" s="693"/>
      <c r="P9" s="696"/>
      <c r="Q9" s="466"/>
    </row>
    <row r="10" spans="1:17" s="432" customFormat="1" ht="12.75">
      <c r="A10" s="698">
        <v>1</v>
      </c>
      <c r="B10" s="700" t="s">
        <v>451</v>
      </c>
      <c r="C10" s="699">
        <v>4864952</v>
      </c>
      <c r="D10" s="744" t="s">
        <v>12</v>
      </c>
      <c r="E10" s="745" t="s">
        <v>325</v>
      </c>
      <c r="F10" s="699">
        <v>625</v>
      </c>
      <c r="G10" s="90">
        <v>989683</v>
      </c>
      <c r="H10" s="80">
        <v>989713</v>
      </c>
      <c r="I10" s="693">
        <f>G10-H10</f>
        <v>-30</v>
      </c>
      <c r="J10" s="693">
        <f>$F10*I10</f>
        <v>-18750</v>
      </c>
      <c r="K10" s="746">
        <f>J10/1000000</f>
        <v>-0.01875</v>
      </c>
      <c r="L10" s="90">
        <v>999993</v>
      </c>
      <c r="M10" s="80">
        <v>999990</v>
      </c>
      <c r="N10" s="693">
        <f>L10-M10</f>
        <v>3</v>
      </c>
      <c r="O10" s="693">
        <f>$F10*N10</f>
        <v>1875</v>
      </c>
      <c r="P10" s="696">
        <f>O10/1000000</f>
        <v>0.001875</v>
      </c>
      <c r="Q10" s="466"/>
    </row>
    <row r="11" spans="1:17" s="432" customFormat="1" ht="12.75">
      <c r="A11" s="698">
        <v>2</v>
      </c>
      <c r="B11" s="700" t="s">
        <v>452</v>
      </c>
      <c r="C11" s="699">
        <v>5129958</v>
      </c>
      <c r="D11" s="744" t="s">
        <v>12</v>
      </c>
      <c r="E11" s="745" t="s">
        <v>325</v>
      </c>
      <c r="F11" s="699">
        <v>625</v>
      </c>
      <c r="G11" s="90">
        <v>990782</v>
      </c>
      <c r="H11" s="80">
        <v>990858</v>
      </c>
      <c r="I11" s="693">
        <f>G11-H11</f>
        <v>-76</v>
      </c>
      <c r="J11" s="693">
        <f>$F11*I11</f>
        <v>-47500</v>
      </c>
      <c r="K11" s="746">
        <f>J11/1000000</f>
        <v>-0.0475</v>
      </c>
      <c r="L11" s="90">
        <v>999843</v>
      </c>
      <c r="M11" s="80">
        <v>999844</v>
      </c>
      <c r="N11" s="693">
        <f>L11-M11</f>
        <v>-1</v>
      </c>
      <c r="O11" s="693">
        <f>$F11*N11</f>
        <v>-625</v>
      </c>
      <c r="P11" s="696">
        <f>O11/1000000</f>
        <v>-0.000625</v>
      </c>
      <c r="Q11" s="466"/>
    </row>
    <row r="12" spans="1:17" ht="12.75">
      <c r="A12" s="690" t="s">
        <v>112</v>
      </c>
      <c r="B12" s="690"/>
      <c r="C12" s="699"/>
      <c r="D12" s="744"/>
      <c r="E12" s="745"/>
      <c r="F12" s="699"/>
      <c r="G12" s="90"/>
      <c r="H12" s="80"/>
      <c r="I12" s="693"/>
      <c r="J12" s="693"/>
      <c r="K12" s="746"/>
      <c r="L12" s="90"/>
      <c r="M12" s="80"/>
      <c r="N12" s="693"/>
      <c r="O12" s="693"/>
      <c r="P12" s="696"/>
      <c r="Q12" s="466"/>
    </row>
    <row r="13" spans="1:17" s="432" customFormat="1" ht="12.75">
      <c r="A13" s="698">
        <v>1</v>
      </c>
      <c r="B13" s="700" t="s">
        <v>451</v>
      </c>
      <c r="C13" s="699">
        <v>5295160</v>
      </c>
      <c r="D13" s="744" t="s">
        <v>12</v>
      </c>
      <c r="E13" s="745" t="s">
        <v>325</v>
      </c>
      <c r="F13" s="699">
        <v>800</v>
      </c>
      <c r="G13" s="90">
        <v>12085</v>
      </c>
      <c r="H13" s="80">
        <v>12029</v>
      </c>
      <c r="I13" s="693">
        <f>G13-H13</f>
        <v>56</v>
      </c>
      <c r="J13" s="693">
        <f>$F13*I13</f>
        <v>44800</v>
      </c>
      <c r="K13" s="746">
        <f>J13/1000000</f>
        <v>0.0448</v>
      </c>
      <c r="L13" s="90">
        <v>6007</v>
      </c>
      <c r="M13" s="80">
        <v>5997</v>
      </c>
      <c r="N13" s="693">
        <f>L13-M13</f>
        <v>10</v>
      </c>
      <c r="O13" s="693">
        <f>$F13*N13</f>
        <v>8000</v>
      </c>
      <c r="P13" s="696">
        <f>O13/1000000</f>
        <v>0.008</v>
      </c>
      <c r="Q13" s="466"/>
    </row>
    <row r="14" spans="1:17" s="432" customFormat="1" ht="12.75">
      <c r="A14" s="776" t="s">
        <v>467</v>
      </c>
      <c r="B14" s="690"/>
      <c r="C14" s="699"/>
      <c r="D14" s="744"/>
      <c r="E14" s="745"/>
      <c r="F14" s="699"/>
      <c r="G14" s="90"/>
      <c r="H14" s="80"/>
      <c r="I14" s="693"/>
      <c r="J14" s="693"/>
      <c r="K14" s="746"/>
      <c r="L14" s="90"/>
      <c r="M14" s="80"/>
      <c r="N14" s="693"/>
      <c r="O14" s="693"/>
      <c r="P14" s="696"/>
      <c r="Q14" s="466"/>
    </row>
    <row r="15" spans="1:17" s="432" customFormat="1" ht="12.75">
      <c r="A15" s="698">
        <v>1</v>
      </c>
      <c r="B15" s="700" t="s">
        <v>458</v>
      </c>
      <c r="C15" s="841" t="s">
        <v>466</v>
      </c>
      <c r="D15" s="842" t="s">
        <v>464</v>
      </c>
      <c r="E15" s="745" t="s">
        <v>325</v>
      </c>
      <c r="F15" s="699">
        <v>-1</v>
      </c>
      <c r="G15" s="90">
        <v>15480</v>
      </c>
      <c r="H15" s="80">
        <v>15230</v>
      </c>
      <c r="I15" s="693">
        <f>G15-H15</f>
        <v>250</v>
      </c>
      <c r="J15" s="693">
        <f>$F15*I15</f>
        <v>-250</v>
      </c>
      <c r="K15" s="840">
        <f>J15/1000000</f>
        <v>-0.00025</v>
      </c>
      <c r="L15" s="90">
        <v>31140</v>
      </c>
      <c r="M15" s="80">
        <v>19670</v>
      </c>
      <c r="N15" s="693">
        <f>L15-M15</f>
        <v>11470</v>
      </c>
      <c r="O15" s="693">
        <f>$F15*N15</f>
        <v>-11470</v>
      </c>
      <c r="P15" s="696">
        <f>O15/1000000</f>
        <v>-0.01147</v>
      </c>
      <c r="Q15" s="843"/>
    </row>
    <row r="16" spans="1:17" s="432" customFormat="1" ht="12.75">
      <c r="A16" s="698">
        <v>2</v>
      </c>
      <c r="B16" s="700" t="s">
        <v>459</v>
      </c>
      <c r="C16" s="841" t="s">
        <v>463</v>
      </c>
      <c r="D16" s="842" t="s">
        <v>464</v>
      </c>
      <c r="E16" s="745" t="s">
        <v>325</v>
      </c>
      <c r="F16" s="699">
        <v>-1</v>
      </c>
      <c r="G16" s="90">
        <v>5570</v>
      </c>
      <c r="H16" s="80">
        <v>5510</v>
      </c>
      <c r="I16" s="693">
        <f>G16-H16</f>
        <v>60</v>
      </c>
      <c r="J16" s="693">
        <f>$F16*I16</f>
        <v>-60</v>
      </c>
      <c r="K16" s="840">
        <f>J16/1000000</f>
        <v>-6E-05</v>
      </c>
      <c r="L16" s="90">
        <v>81020</v>
      </c>
      <c r="M16" s="80">
        <v>64710</v>
      </c>
      <c r="N16" s="693">
        <f>L16-M16</f>
        <v>16310</v>
      </c>
      <c r="O16" s="693">
        <f>$F16*N16</f>
        <v>-16310</v>
      </c>
      <c r="P16" s="696">
        <f>O16/1000000</f>
        <v>-0.01631</v>
      </c>
      <c r="Q16" s="843"/>
    </row>
    <row r="17" spans="1:17" s="432" customFormat="1" ht="12.75">
      <c r="A17" s="698">
        <v>3</v>
      </c>
      <c r="B17" s="700" t="s">
        <v>460</v>
      </c>
      <c r="C17" s="841" t="s">
        <v>465</v>
      </c>
      <c r="D17" s="842" t="s">
        <v>464</v>
      </c>
      <c r="E17" s="745" t="s">
        <v>325</v>
      </c>
      <c r="F17" s="699">
        <v>-1</v>
      </c>
      <c r="G17" s="90">
        <v>30900</v>
      </c>
      <c r="H17" s="80">
        <v>30100</v>
      </c>
      <c r="I17" s="693">
        <f>G17-H17</f>
        <v>800</v>
      </c>
      <c r="J17" s="693">
        <f>$F17*I17</f>
        <v>-800</v>
      </c>
      <c r="K17" s="840">
        <f>J17/1000000</f>
        <v>-0.0008</v>
      </c>
      <c r="L17" s="90">
        <v>322500</v>
      </c>
      <c r="M17" s="80">
        <v>245600</v>
      </c>
      <c r="N17" s="693">
        <f>L17-M17</f>
        <v>76900</v>
      </c>
      <c r="O17" s="693">
        <f>$F17*N17</f>
        <v>-76900</v>
      </c>
      <c r="P17" s="696">
        <f>O17/1000000</f>
        <v>-0.0769</v>
      </c>
      <c r="Q17" s="843"/>
    </row>
    <row r="18" spans="1:17" s="432" customFormat="1" ht="15">
      <c r="A18" s="698"/>
      <c r="B18" s="700"/>
      <c r="C18" s="699"/>
      <c r="D18" s="744"/>
      <c r="E18" s="745"/>
      <c r="F18" s="699"/>
      <c r="G18" s="322"/>
      <c r="H18" s="323"/>
      <c r="I18" s="693"/>
      <c r="J18" s="693"/>
      <c r="K18" s="746"/>
      <c r="L18" s="322"/>
      <c r="M18" s="323"/>
      <c r="N18" s="693"/>
      <c r="O18" s="693"/>
      <c r="P18" s="696"/>
      <c r="Q18" s="466"/>
    </row>
    <row r="19" spans="1:18" s="17" customFormat="1" ht="13.5" thickBot="1">
      <c r="A19" s="701"/>
      <c r="B19" s="702" t="s">
        <v>212</v>
      </c>
      <c r="C19" s="703"/>
      <c r="D19" s="704"/>
      <c r="E19" s="703"/>
      <c r="F19" s="705"/>
      <c r="G19" s="706"/>
      <c r="H19" s="707"/>
      <c r="I19" s="707"/>
      <c r="J19" s="707"/>
      <c r="K19" s="708">
        <f>SUM(K10:K18)</f>
        <v>-0.022560000000000004</v>
      </c>
      <c r="L19" s="706"/>
      <c r="M19" s="707"/>
      <c r="N19" s="707"/>
      <c r="O19" s="707"/>
      <c r="P19" s="708">
        <f>SUM(P10:P18)</f>
        <v>-0.09543</v>
      </c>
      <c r="Q19" s="709"/>
      <c r="R19"/>
    </row>
    <row r="21" spans="1:16" ht="12.75">
      <c r="A21" s="104" t="s">
        <v>308</v>
      </c>
      <c r="B21" s="104"/>
      <c r="C21" s="104"/>
      <c r="D21" s="104"/>
      <c r="E21" s="104"/>
      <c r="F21" s="104"/>
      <c r="G21" s="104"/>
      <c r="H21" s="104"/>
      <c r="I21" s="104"/>
      <c r="J21" s="104"/>
      <c r="K21" s="104">
        <f>'STEPPED UP GENCO'!K45</f>
        <v>-0.0179167967</v>
      </c>
      <c r="P21" s="104">
        <f>'STEPPED UP GENCO'!P45</f>
        <v>-0.0004715248999999996</v>
      </c>
    </row>
    <row r="22" spans="1:10" ht="12.75">
      <c r="A22" s="104"/>
      <c r="B22" s="104"/>
      <c r="C22" s="104"/>
      <c r="D22" s="104"/>
      <c r="E22" s="104"/>
      <c r="F22" s="104"/>
      <c r="G22" s="104"/>
      <c r="H22" s="104"/>
      <c r="I22" s="104"/>
      <c r="J22" s="104"/>
    </row>
    <row r="23" spans="1:16" ht="12.75">
      <c r="A23" s="104" t="s">
        <v>457</v>
      </c>
      <c r="B23" s="104"/>
      <c r="C23" s="104"/>
      <c r="D23" s="104"/>
      <c r="E23" s="104"/>
      <c r="F23" s="104"/>
      <c r="G23" s="104"/>
      <c r="H23" s="104"/>
      <c r="I23" s="104"/>
      <c r="J23" s="104"/>
      <c r="K23" s="771">
        <f>SUM(K19:K21)</f>
        <v>-0.040476796700000005</v>
      </c>
      <c r="P23" s="771">
        <f>SUM(P19:P21)</f>
        <v>-0.09590152490000001</v>
      </c>
    </row>
  </sheetData>
  <sheetProtection/>
  <mergeCells count="1">
    <mergeCell ref="P2:Q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45"/>
  <sheetViews>
    <sheetView view="pageBreakPreview" zoomScale="67" zoomScaleNormal="85" zoomScaleSheetLayoutView="67" zoomScalePageLayoutView="0" workbookViewId="0" topLeftCell="A11">
      <selection activeCell="P45" sqref="P45"/>
    </sheetView>
  </sheetViews>
  <sheetFormatPr defaultColWidth="9.140625" defaultRowHeight="12.75"/>
  <cols>
    <col min="1" max="1" width="5.140625" style="432" customWidth="1"/>
    <col min="2" max="2" width="36.8515625" style="432" customWidth="1"/>
    <col min="3" max="3" width="14.8515625" style="432" bestFit="1" customWidth="1"/>
    <col min="4" max="4" width="9.8515625" style="432" customWidth="1"/>
    <col min="5" max="5" width="16.8515625" style="432" customWidth="1"/>
    <col min="6" max="6" width="11.421875" style="432" customWidth="1"/>
    <col min="7" max="7" width="13.421875" style="432" customWidth="1"/>
    <col min="8" max="8" width="13.8515625" style="432" customWidth="1"/>
    <col min="9" max="9" width="11.00390625" style="432" customWidth="1"/>
    <col min="10" max="10" width="11.28125" style="432" customWidth="1"/>
    <col min="11" max="11" width="15.28125" style="432" customWidth="1"/>
    <col min="12" max="12" width="14.00390625" style="432" customWidth="1"/>
    <col min="13" max="13" width="13.00390625" style="432" customWidth="1"/>
    <col min="14" max="14" width="11.140625" style="432" customWidth="1"/>
    <col min="15" max="15" width="13.00390625" style="432" customWidth="1"/>
    <col min="16" max="16" width="14.7109375" style="432" customWidth="1"/>
    <col min="17" max="17" width="20.00390625" style="432" customWidth="1"/>
    <col min="18" max="16384" width="9.140625" style="432" customWidth="1"/>
  </cols>
  <sheetData>
    <row r="1" ht="26.25">
      <c r="A1" s="1" t="s">
        <v>218</v>
      </c>
    </row>
    <row r="2" spans="1:17" ht="16.5" customHeight="1">
      <c r="A2" s="290" t="s">
        <v>219</v>
      </c>
      <c r="P2" s="652" t="str">
        <f>NDPL!Q1</f>
        <v>JUNE-2020</v>
      </c>
      <c r="Q2" s="653"/>
    </row>
    <row r="3" spans="1:8" ht="23.25">
      <c r="A3" s="176" t="s">
        <v>266</v>
      </c>
      <c r="H3" s="512"/>
    </row>
    <row r="4" spans="1:16" ht="24" thickBot="1">
      <c r="A4" s="3"/>
      <c r="G4" s="469"/>
      <c r="H4" s="469"/>
      <c r="I4" s="44" t="s">
        <v>374</v>
      </c>
      <c r="J4" s="469"/>
      <c r="K4" s="469"/>
      <c r="L4" s="469"/>
      <c r="M4" s="469"/>
      <c r="N4" s="44" t="s">
        <v>375</v>
      </c>
      <c r="O4" s="469"/>
      <c r="P4" s="469"/>
    </row>
    <row r="5" spans="1:17" ht="43.5" customHeight="1" thickBot="1" thickTop="1">
      <c r="A5" s="513" t="s">
        <v>8</v>
      </c>
      <c r="B5" s="491" t="s">
        <v>9</v>
      </c>
      <c r="C5" s="492" t="s">
        <v>1</v>
      </c>
      <c r="D5" s="492" t="s">
        <v>2</v>
      </c>
      <c r="E5" s="492" t="s">
        <v>3</v>
      </c>
      <c r="F5" s="492" t="s">
        <v>10</v>
      </c>
      <c r="G5" s="490" t="str">
        <f>NDPL!G5</f>
        <v>FINAL READING 30/06/2020</v>
      </c>
      <c r="H5" s="492" t="str">
        <f>NDPL!H5</f>
        <v>INTIAL READING 01/06/2020</v>
      </c>
      <c r="I5" s="492" t="s">
        <v>4</v>
      </c>
      <c r="J5" s="492" t="s">
        <v>5</v>
      </c>
      <c r="K5" s="514" t="s">
        <v>6</v>
      </c>
      <c r="L5" s="490" t="str">
        <f>NDPL!G5</f>
        <v>FINAL READING 30/06/2020</v>
      </c>
      <c r="M5" s="492" t="str">
        <f>NDPL!H5</f>
        <v>INTIAL READING 01/06/2020</v>
      </c>
      <c r="N5" s="492" t="s">
        <v>4</v>
      </c>
      <c r="O5" s="492" t="s">
        <v>5</v>
      </c>
      <c r="P5" s="514" t="s">
        <v>6</v>
      </c>
      <c r="Q5" s="514" t="s">
        <v>288</v>
      </c>
    </row>
    <row r="6" ht="14.25" thickBot="1" thickTop="1"/>
    <row r="7" spans="1:17" ht="19.5" customHeight="1" thickTop="1">
      <c r="A7" s="274"/>
      <c r="B7" s="275" t="s">
        <v>233</v>
      </c>
      <c r="C7" s="276"/>
      <c r="D7" s="276"/>
      <c r="E7" s="276"/>
      <c r="F7" s="277"/>
      <c r="G7" s="92"/>
      <c r="H7" s="86"/>
      <c r="I7" s="86"/>
      <c r="J7" s="86"/>
      <c r="K7" s="89"/>
      <c r="L7" s="94"/>
      <c r="M7" s="444"/>
      <c r="N7" s="444"/>
      <c r="O7" s="444"/>
      <c r="P7" s="571"/>
      <c r="Q7" s="520"/>
    </row>
    <row r="8" spans="1:17" ht="19.5" customHeight="1">
      <c r="A8" s="255"/>
      <c r="B8" s="278" t="s">
        <v>234</v>
      </c>
      <c r="C8" s="279"/>
      <c r="D8" s="279"/>
      <c r="E8" s="279"/>
      <c r="F8" s="280"/>
      <c r="G8" s="36"/>
      <c r="H8" s="42"/>
      <c r="I8" s="42"/>
      <c r="J8" s="42"/>
      <c r="K8" s="40"/>
      <c r="L8" s="95"/>
      <c r="M8" s="469"/>
      <c r="N8" s="469"/>
      <c r="O8" s="469"/>
      <c r="P8" s="654"/>
      <c r="Q8" s="436"/>
    </row>
    <row r="9" spans="1:17" ht="19.5" customHeight="1">
      <c r="A9" s="255">
        <v>1</v>
      </c>
      <c r="B9" s="281" t="s">
        <v>235</v>
      </c>
      <c r="C9" s="279">
        <v>4864817</v>
      </c>
      <c r="D9" s="265" t="s">
        <v>12</v>
      </c>
      <c r="E9" s="91" t="s">
        <v>325</v>
      </c>
      <c r="F9" s="280">
        <v>100</v>
      </c>
      <c r="G9" s="322">
        <v>949956</v>
      </c>
      <c r="H9" s="323">
        <v>950325</v>
      </c>
      <c r="I9" s="431">
        <f>G9-H9</f>
        <v>-369</v>
      </c>
      <c r="J9" s="431">
        <f>$F9*I9</f>
        <v>-36900</v>
      </c>
      <c r="K9" s="478">
        <f>J9/1000000</f>
        <v>-0.0369</v>
      </c>
      <c r="L9" s="323">
        <v>2081</v>
      </c>
      <c r="M9" s="323">
        <v>2032</v>
      </c>
      <c r="N9" s="431">
        <f>L9-M9</f>
        <v>49</v>
      </c>
      <c r="O9" s="431">
        <f>$F9*N9</f>
        <v>4900</v>
      </c>
      <c r="P9" s="478">
        <f>O9/1000000</f>
        <v>0.0049</v>
      </c>
      <c r="Q9" s="448"/>
    </row>
    <row r="10" spans="1:17" ht="19.5" customHeight="1">
      <c r="A10" s="255">
        <v>2</v>
      </c>
      <c r="B10" s="281" t="s">
        <v>236</v>
      </c>
      <c r="C10" s="279">
        <v>4864794</v>
      </c>
      <c r="D10" s="265" t="s">
        <v>12</v>
      </c>
      <c r="E10" s="91" t="s">
        <v>325</v>
      </c>
      <c r="F10" s="280">
        <v>100</v>
      </c>
      <c r="G10" s="322">
        <v>57297</v>
      </c>
      <c r="H10" s="323">
        <v>57055</v>
      </c>
      <c r="I10" s="431">
        <f>G10-H10</f>
        <v>242</v>
      </c>
      <c r="J10" s="431">
        <f>$F10*I10</f>
        <v>24200</v>
      </c>
      <c r="K10" s="478">
        <f>J10/1000000</f>
        <v>0.0242</v>
      </c>
      <c r="L10" s="323">
        <v>6225</v>
      </c>
      <c r="M10" s="323">
        <v>6224</v>
      </c>
      <c r="N10" s="431">
        <f>L10-M10</f>
        <v>1</v>
      </c>
      <c r="O10" s="431">
        <f>$F10*N10</f>
        <v>100</v>
      </c>
      <c r="P10" s="478">
        <f>O10/1000000</f>
        <v>0.0001</v>
      </c>
      <c r="Q10" s="436"/>
    </row>
    <row r="11" spans="1:17" ht="19.5" customHeight="1">
      <c r="A11" s="255"/>
      <c r="B11" s="281"/>
      <c r="C11" s="279"/>
      <c r="D11" s="265"/>
      <c r="E11" s="91"/>
      <c r="F11" s="280">
        <v>100</v>
      </c>
      <c r="G11" s="322"/>
      <c r="H11" s="323"/>
      <c r="I11" s="431"/>
      <c r="J11" s="431"/>
      <c r="K11" s="478">
        <v>0.0618</v>
      </c>
      <c r="L11" s="323"/>
      <c r="M11" s="323"/>
      <c r="N11" s="431"/>
      <c r="O11" s="431"/>
      <c r="P11" s="478"/>
      <c r="Q11" s="436" t="s">
        <v>480</v>
      </c>
    </row>
    <row r="12" spans="1:17" ht="19.5" customHeight="1">
      <c r="A12" s="255">
        <v>3</v>
      </c>
      <c r="B12" s="281" t="s">
        <v>237</v>
      </c>
      <c r="C12" s="279">
        <v>4864896</v>
      </c>
      <c r="D12" s="265" t="s">
        <v>12</v>
      </c>
      <c r="E12" s="91" t="s">
        <v>325</v>
      </c>
      <c r="F12" s="280">
        <v>500</v>
      </c>
      <c r="G12" s="322">
        <v>16770</v>
      </c>
      <c r="H12" s="323">
        <v>16466</v>
      </c>
      <c r="I12" s="431">
        <f>G12-H12</f>
        <v>304</v>
      </c>
      <c r="J12" s="431">
        <f>$F12*I12</f>
        <v>152000</v>
      </c>
      <c r="K12" s="478">
        <f>J12/1000000</f>
        <v>0.152</v>
      </c>
      <c r="L12" s="323">
        <v>3962</v>
      </c>
      <c r="M12" s="323">
        <v>3870</v>
      </c>
      <c r="N12" s="431">
        <f>L12-M12</f>
        <v>92</v>
      </c>
      <c r="O12" s="431">
        <f>$F12*N12</f>
        <v>46000</v>
      </c>
      <c r="P12" s="478">
        <f>O12/1000000</f>
        <v>0.046</v>
      </c>
      <c r="Q12" s="436"/>
    </row>
    <row r="13" spans="1:17" ht="19.5" customHeight="1">
      <c r="A13" s="255">
        <v>4</v>
      </c>
      <c r="B13" s="281" t="s">
        <v>238</v>
      </c>
      <c r="C13" s="279">
        <v>4864863</v>
      </c>
      <c r="D13" s="265" t="s">
        <v>12</v>
      </c>
      <c r="E13" s="91" t="s">
        <v>325</v>
      </c>
      <c r="F13" s="666">
        <v>937.5</v>
      </c>
      <c r="G13" s="322">
        <v>998795</v>
      </c>
      <c r="H13" s="323">
        <v>998840</v>
      </c>
      <c r="I13" s="431">
        <f>G13-H13</f>
        <v>-45</v>
      </c>
      <c r="J13" s="431">
        <f>$F13*I13</f>
        <v>-42187.5</v>
      </c>
      <c r="K13" s="478">
        <f>J13/1000000</f>
        <v>-0.0421875</v>
      </c>
      <c r="L13" s="323">
        <v>95</v>
      </c>
      <c r="M13" s="323">
        <v>104</v>
      </c>
      <c r="N13" s="431">
        <f>L13-M13</f>
        <v>-9</v>
      </c>
      <c r="O13" s="431">
        <f>$F13*N13</f>
        <v>-8437.5</v>
      </c>
      <c r="P13" s="478">
        <f>O13/1000000</f>
        <v>-0.0084375</v>
      </c>
      <c r="Q13" s="667"/>
    </row>
    <row r="14" spans="1:17" ht="19.5" customHeight="1">
      <c r="A14" s="255"/>
      <c r="B14" s="278" t="s">
        <v>239</v>
      </c>
      <c r="C14" s="279"/>
      <c r="D14" s="265"/>
      <c r="E14" s="80"/>
      <c r="F14" s="280"/>
      <c r="G14" s="322"/>
      <c r="H14" s="323"/>
      <c r="I14" s="271"/>
      <c r="J14" s="271"/>
      <c r="K14" s="286"/>
      <c r="L14" s="323"/>
      <c r="M14" s="323"/>
      <c r="N14" s="271"/>
      <c r="O14" s="271"/>
      <c r="P14" s="481"/>
      <c r="Q14" s="436"/>
    </row>
    <row r="15" spans="1:17" ht="19.5" customHeight="1">
      <c r="A15" s="255"/>
      <c r="B15" s="278"/>
      <c r="C15" s="279"/>
      <c r="D15" s="265"/>
      <c r="E15" s="80"/>
      <c r="F15" s="280"/>
      <c r="G15" s="322"/>
      <c r="H15" s="323"/>
      <c r="I15" s="271"/>
      <c r="J15" s="271"/>
      <c r="K15" s="286"/>
      <c r="L15" s="323"/>
      <c r="M15" s="323"/>
      <c r="N15" s="271"/>
      <c r="O15" s="271"/>
      <c r="P15" s="481"/>
      <c r="Q15" s="436"/>
    </row>
    <row r="16" spans="1:17" s="854" customFormat="1" ht="19.5" customHeight="1">
      <c r="A16" s="861">
        <v>5</v>
      </c>
      <c r="B16" s="862" t="s">
        <v>240</v>
      </c>
      <c r="C16" s="863">
        <v>5128406</v>
      </c>
      <c r="D16" s="852" t="s">
        <v>12</v>
      </c>
      <c r="E16" s="859" t="s">
        <v>325</v>
      </c>
      <c r="F16" s="864">
        <v>-1000</v>
      </c>
      <c r="G16" s="850">
        <v>993950</v>
      </c>
      <c r="H16" s="851">
        <v>994020</v>
      </c>
      <c r="I16" s="865">
        <f>G16-H16</f>
        <v>-70</v>
      </c>
      <c r="J16" s="865">
        <f>$F16*I16</f>
        <v>70000</v>
      </c>
      <c r="K16" s="866">
        <f>J16/1000000</f>
        <v>0.07</v>
      </c>
      <c r="L16" s="851">
        <v>999791</v>
      </c>
      <c r="M16" s="851">
        <v>999811</v>
      </c>
      <c r="N16" s="865">
        <f>L16-M16</f>
        <v>-20</v>
      </c>
      <c r="O16" s="865">
        <f>$F16*N16</f>
        <v>20000</v>
      </c>
      <c r="P16" s="866">
        <f>O16/1000000</f>
        <v>0.02</v>
      </c>
      <c r="Q16" s="867"/>
    </row>
    <row r="17" spans="1:17" s="854" customFormat="1" ht="19.5" customHeight="1">
      <c r="A17" s="861">
        <v>6</v>
      </c>
      <c r="B17" s="862" t="s">
        <v>241</v>
      </c>
      <c r="C17" s="863">
        <v>4864851</v>
      </c>
      <c r="D17" s="852" t="s">
        <v>12</v>
      </c>
      <c r="E17" s="859" t="s">
        <v>325</v>
      </c>
      <c r="F17" s="864">
        <v>-500</v>
      </c>
      <c r="G17" s="850">
        <v>992541</v>
      </c>
      <c r="H17" s="851">
        <v>992599</v>
      </c>
      <c r="I17" s="865">
        <f>G17-H17</f>
        <v>-58</v>
      </c>
      <c r="J17" s="865">
        <f>$F17*I17</f>
        <v>29000</v>
      </c>
      <c r="K17" s="866">
        <f>J17/1000000</f>
        <v>0.029</v>
      </c>
      <c r="L17" s="851">
        <v>999854</v>
      </c>
      <c r="M17" s="851">
        <v>999843</v>
      </c>
      <c r="N17" s="865">
        <f>L17-M17</f>
        <v>11</v>
      </c>
      <c r="O17" s="865">
        <f>$F17*N17</f>
        <v>-5500</v>
      </c>
      <c r="P17" s="866">
        <f>O17/1000000</f>
        <v>-0.0055</v>
      </c>
      <c r="Q17" s="867"/>
    </row>
    <row r="18" spans="1:17" ht="19.5" customHeight="1">
      <c r="A18" s="255">
        <v>7</v>
      </c>
      <c r="B18" s="281" t="s">
        <v>256</v>
      </c>
      <c r="C18" s="279">
        <v>4902559</v>
      </c>
      <c r="D18" s="265" t="s">
        <v>12</v>
      </c>
      <c r="E18" s="91" t="s">
        <v>325</v>
      </c>
      <c r="F18" s="280">
        <v>300</v>
      </c>
      <c r="G18" s="322">
        <v>230</v>
      </c>
      <c r="H18" s="323">
        <v>230</v>
      </c>
      <c r="I18" s="431">
        <f>G18-H18</f>
        <v>0</v>
      </c>
      <c r="J18" s="431">
        <f>$F18*I18</f>
        <v>0</v>
      </c>
      <c r="K18" s="478">
        <f>J18/1000000</f>
        <v>0</v>
      </c>
      <c r="L18" s="323">
        <v>13</v>
      </c>
      <c r="M18" s="323">
        <v>17</v>
      </c>
      <c r="N18" s="431">
        <f>L18-M18</f>
        <v>-4</v>
      </c>
      <c r="O18" s="431">
        <f>$F18*N18</f>
        <v>-1200</v>
      </c>
      <c r="P18" s="478">
        <f>O18/1000000</f>
        <v>-0.0012</v>
      </c>
      <c r="Q18" s="436"/>
    </row>
    <row r="19" spans="1:17" ht="19.5" customHeight="1">
      <c r="A19" s="255"/>
      <c r="B19" s="278"/>
      <c r="C19" s="279"/>
      <c r="D19" s="265"/>
      <c r="E19" s="91"/>
      <c r="F19" s="280"/>
      <c r="G19" s="322"/>
      <c r="H19" s="323"/>
      <c r="I19" s="42"/>
      <c r="J19" s="42"/>
      <c r="K19" s="93"/>
      <c r="L19" s="323"/>
      <c r="M19" s="323"/>
      <c r="N19" s="470"/>
      <c r="O19" s="470"/>
      <c r="P19" s="471"/>
      <c r="Q19" s="436"/>
    </row>
    <row r="20" spans="1:17" ht="19.5" customHeight="1">
      <c r="A20" s="255"/>
      <c r="B20" s="281"/>
      <c r="C20" s="279"/>
      <c r="D20" s="265"/>
      <c r="E20" s="91"/>
      <c r="F20" s="280"/>
      <c r="G20" s="322"/>
      <c r="H20" s="323"/>
      <c r="I20" s="42"/>
      <c r="J20" s="42"/>
      <c r="K20" s="93"/>
      <c r="L20" s="323"/>
      <c r="M20" s="323"/>
      <c r="N20" s="470"/>
      <c r="O20" s="470"/>
      <c r="P20" s="471"/>
      <c r="Q20" s="436"/>
    </row>
    <row r="21" spans="1:17" ht="19.5" customHeight="1">
      <c r="A21" s="255"/>
      <c r="B21" s="278" t="s">
        <v>242</v>
      </c>
      <c r="C21" s="279"/>
      <c r="D21" s="265"/>
      <c r="E21" s="91"/>
      <c r="F21" s="282"/>
      <c r="G21" s="322"/>
      <c r="H21" s="323"/>
      <c r="I21" s="39"/>
      <c r="J21" s="43"/>
      <c r="K21" s="288">
        <f>SUM(K9:K20)</f>
        <v>0.25791250000000004</v>
      </c>
      <c r="L21" s="323"/>
      <c r="M21" s="323"/>
      <c r="N21" s="271"/>
      <c r="O21" s="271"/>
      <c r="P21" s="288">
        <f>SUM(P9:P20)</f>
        <v>0.055862499999999995</v>
      </c>
      <c r="Q21" s="436"/>
    </row>
    <row r="22" spans="1:17" ht="19.5" customHeight="1">
      <c r="A22" s="255"/>
      <c r="B22" s="278" t="s">
        <v>243</v>
      </c>
      <c r="C22" s="279"/>
      <c r="D22" s="265"/>
      <c r="E22" s="91"/>
      <c r="F22" s="282"/>
      <c r="G22" s="322"/>
      <c r="H22" s="323"/>
      <c r="I22" s="39"/>
      <c r="J22" s="39"/>
      <c r="K22" s="93"/>
      <c r="L22" s="323"/>
      <c r="M22" s="323"/>
      <c r="N22" s="470"/>
      <c r="O22" s="470"/>
      <c r="P22" s="471"/>
      <c r="Q22" s="436"/>
    </row>
    <row r="23" spans="1:17" ht="19.5" customHeight="1">
      <c r="A23" s="255"/>
      <c r="B23" s="278" t="s">
        <v>244</v>
      </c>
      <c r="C23" s="279"/>
      <c r="D23" s="265"/>
      <c r="E23" s="91"/>
      <c r="F23" s="282"/>
      <c r="G23" s="322"/>
      <c r="H23" s="323"/>
      <c r="I23" s="39"/>
      <c r="J23" s="39"/>
      <c r="K23" s="93"/>
      <c r="L23" s="323"/>
      <c r="M23" s="323"/>
      <c r="N23" s="470"/>
      <c r="O23" s="470"/>
      <c r="P23" s="471"/>
      <c r="Q23" s="436"/>
    </row>
    <row r="24" spans="1:17" ht="19.5" customHeight="1">
      <c r="A24" s="255">
        <v>8</v>
      </c>
      <c r="B24" s="281" t="s">
        <v>245</v>
      </c>
      <c r="C24" s="279">
        <v>4864796</v>
      </c>
      <c r="D24" s="265" t="s">
        <v>12</v>
      </c>
      <c r="E24" s="91" t="s">
        <v>325</v>
      </c>
      <c r="F24" s="280">
        <v>200</v>
      </c>
      <c r="G24" s="322">
        <v>970784</v>
      </c>
      <c r="H24" s="323">
        <v>970683</v>
      </c>
      <c r="I24" s="431">
        <f>G24-H24</f>
        <v>101</v>
      </c>
      <c r="J24" s="431">
        <f>$F24*I24</f>
        <v>20200</v>
      </c>
      <c r="K24" s="478">
        <f>J24/1000000</f>
        <v>0.0202</v>
      </c>
      <c r="L24" s="323">
        <v>999834</v>
      </c>
      <c r="M24" s="323">
        <v>999777</v>
      </c>
      <c r="N24" s="431">
        <f>L24-M24</f>
        <v>57</v>
      </c>
      <c r="O24" s="431">
        <f>$F24*N24</f>
        <v>11400</v>
      </c>
      <c r="P24" s="478">
        <f>O24/1000000</f>
        <v>0.0114</v>
      </c>
      <c r="Q24" s="448"/>
    </row>
    <row r="25" spans="1:17" ht="21" customHeight="1">
      <c r="A25" s="255">
        <v>9</v>
      </c>
      <c r="B25" s="281" t="s">
        <v>246</v>
      </c>
      <c r="C25" s="279">
        <v>5128407</v>
      </c>
      <c r="D25" s="265" t="s">
        <v>12</v>
      </c>
      <c r="E25" s="91" t="s">
        <v>325</v>
      </c>
      <c r="F25" s="280">
        <v>937.5</v>
      </c>
      <c r="G25" s="322">
        <v>987825</v>
      </c>
      <c r="H25" s="323">
        <v>987873</v>
      </c>
      <c r="I25" s="431">
        <f>G25-H25</f>
        <v>-48</v>
      </c>
      <c r="J25" s="431">
        <f>$F25*I25</f>
        <v>-45000</v>
      </c>
      <c r="K25" s="478">
        <f>J25/1000000</f>
        <v>-0.045</v>
      </c>
      <c r="L25" s="323">
        <v>999892</v>
      </c>
      <c r="M25" s="323">
        <v>999919</v>
      </c>
      <c r="N25" s="431">
        <f>L25-M25</f>
        <v>-27</v>
      </c>
      <c r="O25" s="431">
        <f>$F25*N25</f>
        <v>-25312.5</v>
      </c>
      <c r="P25" s="478">
        <f>O25/1000000</f>
        <v>-0.0253125</v>
      </c>
      <c r="Q25" s="442"/>
    </row>
    <row r="26" spans="1:17" ht="19.5" customHeight="1">
      <c r="A26" s="255"/>
      <c r="B26" s="278" t="s">
        <v>247</v>
      </c>
      <c r="C26" s="281"/>
      <c r="D26" s="265"/>
      <c r="E26" s="91"/>
      <c r="F26" s="282"/>
      <c r="G26" s="322"/>
      <c r="H26" s="323"/>
      <c r="I26" s="39"/>
      <c r="J26" s="43"/>
      <c r="K26" s="288">
        <f>SUM(K24:K25)</f>
        <v>-0.0248</v>
      </c>
      <c r="L26" s="323"/>
      <c r="M26" s="323"/>
      <c r="N26" s="271"/>
      <c r="O26" s="271"/>
      <c r="P26" s="288">
        <f>SUM(P24:P25)</f>
        <v>-0.013912500000000001</v>
      </c>
      <c r="Q26" s="436"/>
    </row>
    <row r="27" spans="1:17" ht="19.5" customHeight="1">
      <c r="A27" s="255"/>
      <c r="B27" s="278" t="s">
        <v>248</v>
      </c>
      <c r="C27" s="279"/>
      <c r="D27" s="265"/>
      <c r="E27" s="80"/>
      <c r="F27" s="280"/>
      <c r="G27" s="322"/>
      <c r="H27" s="323"/>
      <c r="I27" s="42"/>
      <c r="J27" s="38"/>
      <c r="K27" s="93"/>
      <c r="L27" s="323"/>
      <c r="M27" s="323"/>
      <c r="N27" s="470"/>
      <c r="O27" s="470"/>
      <c r="P27" s="471"/>
      <c r="Q27" s="436"/>
    </row>
    <row r="28" spans="1:17" ht="19.5" customHeight="1">
      <c r="A28" s="255"/>
      <c r="B28" s="278" t="s">
        <v>244</v>
      </c>
      <c r="C28" s="279"/>
      <c r="D28" s="265"/>
      <c r="E28" s="80"/>
      <c r="F28" s="280"/>
      <c r="G28" s="322"/>
      <c r="H28" s="323"/>
      <c r="I28" s="42"/>
      <c r="J28" s="38"/>
      <c r="K28" s="93"/>
      <c r="L28" s="323"/>
      <c r="M28" s="323"/>
      <c r="N28" s="470"/>
      <c r="O28" s="470"/>
      <c r="P28" s="471"/>
      <c r="Q28" s="436"/>
    </row>
    <row r="29" spans="1:17" ht="19.5" customHeight="1">
      <c r="A29" s="255">
        <v>10</v>
      </c>
      <c r="B29" s="281" t="s">
        <v>249</v>
      </c>
      <c r="C29" s="279">
        <v>4864866</v>
      </c>
      <c r="D29" s="265" t="s">
        <v>12</v>
      </c>
      <c r="E29" s="91" t="s">
        <v>325</v>
      </c>
      <c r="F29" s="479">
        <v>1250</v>
      </c>
      <c r="G29" s="322">
        <v>1848</v>
      </c>
      <c r="H29" s="323">
        <v>1843</v>
      </c>
      <c r="I29" s="431">
        <f aca="true" t="shared" si="0" ref="I29:I35">G29-H29</f>
        <v>5</v>
      </c>
      <c r="J29" s="431">
        <f aca="true" t="shared" si="1" ref="J29:J35">$F29*I29</f>
        <v>6250</v>
      </c>
      <c r="K29" s="478">
        <f aca="true" t="shared" si="2" ref="K29:K35">J29/1000000</f>
        <v>0.00625</v>
      </c>
      <c r="L29" s="323">
        <v>999884</v>
      </c>
      <c r="M29" s="323">
        <v>999935</v>
      </c>
      <c r="N29" s="431">
        <f aca="true" t="shared" si="3" ref="N29:N35">L29-M29</f>
        <v>-51</v>
      </c>
      <c r="O29" s="431">
        <f aca="true" t="shared" si="4" ref="O29:O35">$F29*N29</f>
        <v>-63750</v>
      </c>
      <c r="P29" s="478">
        <f aca="true" t="shared" si="5" ref="P29:P35">O29/1000000</f>
        <v>-0.06375</v>
      </c>
      <c r="Q29" s="436"/>
    </row>
    <row r="30" spans="1:17" ht="19.5" customHeight="1">
      <c r="A30" s="255">
        <v>11</v>
      </c>
      <c r="B30" s="281" t="s">
        <v>250</v>
      </c>
      <c r="C30" s="279">
        <v>5295125</v>
      </c>
      <c r="D30" s="265" t="s">
        <v>12</v>
      </c>
      <c r="E30" s="91" t="s">
        <v>325</v>
      </c>
      <c r="F30" s="479">
        <v>100</v>
      </c>
      <c r="G30" s="322">
        <v>368802</v>
      </c>
      <c r="H30" s="323">
        <v>368770</v>
      </c>
      <c r="I30" s="431">
        <f t="shared" si="0"/>
        <v>32</v>
      </c>
      <c r="J30" s="431">
        <f t="shared" si="1"/>
        <v>3200</v>
      </c>
      <c r="K30" s="478">
        <f t="shared" si="2"/>
        <v>0.0032</v>
      </c>
      <c r="L30" s="323">
        <v>179515</v>
      </c>
      <c r="M30" s="323">
        <v>179853</v>
      </c>
      <c r="N30" s="431">
        <f t="shared" si="3"/>
        <v>-338</v>
      </c>
      <c r="O30" s="431">
        <f t="shared" si="4"/>
        <v>-33800</v>
      </c>
      <c r="P30" s="478">
        <f t="shared" si="5"/>
        <v>-0.0338</v>
      </c>
      <c r="Q30" s="436"/>
    </row>
    <row r="31" spans="1:17" ht="19.5" customHeight="1">
      <c r="A31" s="255"/>
      <c r="B31" s="281"/>
      <c r="C31" s="279"/>
      <c r="D31" s="265"/>
      <c r="E31" s="91"/>
      <c r="F31" s="479">
        <v>100</v>
      </c>
      <c r="G31" s="322">
        <v>376448</v>
      </c>
      <c r="H31" s="323">
        <v>376354</v>
      </c>
      <c r="I31" s="431">
        <f>G31-H31</f>
        <v>94</v>
      </c>
      <c r="J31" s="431">
        <f t="shared" si="1"/>
        <v>9400</v>
      </c>
      <c r="K31" s="478">
        <f t="shared" si="2"/>
        <v>0.0094</v>
      </c>
      <c r="L31" s="323"/>
      <c r="M31" s="323"/>
      <c r="N31" s="431"/>
      <c r="O31" s="431"/>
      <c r="P31" s="478"/>
      <c r="Q31" s="436"/>
    </row>
    <row r="32" spans="1:17" ht="19.5" customHeight="1">
      <c r="A32" s="255">
        <v>12</v>
      </c>
      <c r="B32" s="281" t="s">
        <v>251</v>
      </c>
      <c r="C32" s="279">
        <v>5295126</v>
      </c>
      <c r="D32" s="265" t="s">
        <v>12</v>
      </c>
      <c r="E32" s="91" t="s">
        <v>325</v>
      </c>
      <c r="F32" s="479">
        <v>62.5</v>
      </c>
      <c r="G32" s="322">
        <v>335175</v>
      </c>
      <c r="H32" s="323">
        <v>334742</v>
      </c>
      <c r="I32" s="431">
        <f t="shared" si="0"/>
        <v>433</v>
      </c>
      <c r="J32" s="431">
        <f t="shared" si="1"/>
        <v>27062.5</v>
      </c>
      <c r="K32" s="478">
        <f t="shared" si="2"/>
        <v>0.0270625</v>
      </c>
      <c r="L32" s="323">
        <v>103704</v>
      </c>
      <c r="M32" s="323">
        <v>104248</v>
      </c>
      <c r="N32" s="431">
        <f t="shared" si="3"/>
        <v>-544</v>
      </c>
      <c r="O32" s="431">
        <f t="shared" si="4"/>
        <v>-34000</v>
      </c>
      <c r="P32" s="478">
        <f t="shared" si="5"/>
        <v>-0.034</v>
      </c>
      <c r="Q32" s="436"/>
    </row>
    <row r="33" spans="1:17" ht="19.5" customHeight="1">
      <c r="A33" s="255">
        <v>13</v>
      </c>
      <c r="B33" s="281" t="s">
        <v>252</v>
      </c>
      <c r="C33" s="279">
        <v>4865179</v>
      </c>
      <c r="D33" s="265" t="s">
        <v>12</v>
      </c>
      <c r="E33" s="91" t="s">
        <v>325</v>
      </c>
      <c r="F33" s="479">
        <v>800</v>
      </c>
      <c r="G33" s="322">
        <v>1444</v>
      </c>
      <c r="H33" s="323">
        <v>1485</v>
      </c>
      <c r="I33" s="431">
        <f t="shared" si="0"/>
        <v>-41</v>
      </c>
      <c r="J33" s="431">
        <f t="shared" si="1"/>
        <v>-32800</v>
      </c>
      <c r="K33" s="478">
        <f t="shared" si="2"/>
        <v>-0.0328</v>
      </c>
      <c r="L33" s="323">
        <v>1659</v>
      </c>
      <c r="M33" s="323">
        <v>1723</v>
      </c>
      <c r="N33" s="431">
        <f t="shared" si="3"/>
        <v>-64</v>
      </c>
      <c r="O33" s="431">
        <f t="shared" si="4"/>
        <v>-51200</v>
      </c>
      <c r="P33" s="478">
        <f t="shared" si="5"/>
        <v>-0.0512</v>
      </c>
      <c r="Q33" s="436"/>
    </row>
    <row r="34" spans="1:17" ht="19.5" customHeight="1">
      <c r="A34" s="255">
        <v>14</v>
      </c>
      <c r="B34" s="281" t="s">
        <v>253</v>
      </c>
      <c r="C34" s="279">
        <v>4864795</v>
      </c>
      <c r="D34" s="265" t="s">
        <v>12</v>
      </c>
      <c r="E34" s="91" t="s">
        <v>325</v>
      </c>
      <c r="F34" s="479">
        <v>100</v>
      </c>
      <c r="G34" s="322">
        <v>954026</v>
      </c>
      <c r="H34" s="323">
        <v>954187</v>
      </c>
      <c r="I34" s="431">
        <f t="shared" si="0"/>
        <v>-161</v>
      </c>
      <c r="J34" s="431">
        <f t="shared" si="1"/>
        <v>-16100</v>
      </c>
      <c r="K34" s="478">
        <f t="shared" si="2"/>
        <v>-0.0161</v>
      </c>
      <c r="L34" s="323">
        <v>999032</v>
      </c>
      <c r="M34" s="323">
        <v>999066</v>
      </c>
      <c r="N34" s="431">
        <f t="shared" si="3"/>
        <v>-34</v>
      </c>
      <c r="O34" s="431">
        <f t="shared" si="4"/>
        <v>-3400</v>
      </c>
      <c r="P34" s="478">
        <f t="shared" si="5"/>
        <v>-0.0034</v>
      </c>
      <c r="Q34" s="448"/>
    </row>
    <row r="35" spans="1:17" ht="19.5" customHeight="1">
      <c r="A35" s="255">
        <v>15</v>
      </c>
      <c r="B35" s="281" t="s">
        <v>352</v>
      </c>
      <c r="C35" s="279">
        <v>4864821</v>
      </c>
      <c r="D35" s="265" t="s">
        <v>12</v>
      </c>
      <c r="E35" s="91" t="s">
        <v>325</v>
      </c>
      <c r="F35" s="479">
        <v>150</v>
      </c>
      <c r="G35" s="322">
        <v>990336</v>
      </c>
      <c r="H35" s="323">
        <v>990310</v>
      </c>
      <c r="I35" s="431">
        <f t="shared" si="0"/>
        <v>26</v>
      </c>
      <c r="J35" s="431">
        <f t="shared" si="1"/>
        <v>3900</v>
      </c>
      <c r="K35" s="478">
        <f t="shared" si="2"/>
        <v>0.0039</v>
      </c>
      <c r="L35" s="323">
        <v>990133</v>
      </c>
      <c r="M35" s="323">
        <v>990395</v>
      </c>
      <c r="N35" s="431">
        <f t="shared" si="3"/>
        <v>-262</v>
      </c>
      <c r="O35" s="431">
        <f t="shared" si="4"/>
        <v>-39300</v>
      </c>
      <c r="P35" s="480">
        <f t="shared" si="5"/>
        <v>-0.0393</v>
      </c>
      <c r="Q35" s="459"/>
    </row>
    <row r="36" spans="1:17" ht="19.5" customHeight="1">
      <c r="A36" s="255"/>
      <c r="B36" s="278" t="s">
        <v>239</v>
      </c>
      <c r="C36" s="279"/>
      <c r="D36" s="265"/>
      <c r="E36" s="80"/>
      <c r="F36" s="280"/>
      <c r="G36" s="322"/>
      <c r="H36" s="323"/>
      <c r="I36" s="271"/>
      <c r="J36" s="287"/>
      <c r="K36" s="286"/>
      <c r="L36" s="323"/>
      <c r="M36" s="323"/>
      <c r="N36" s="271"/>
      <c r="O36" s="271"/>
      <c r="P36" s="481"/>
      <c r="Q36" s="436"/>
    </row>
    <row r="37" spans="1:17" ht="19.5" customHeight="1">
      <c r="A37" s="255">
        <v>16</v>
      </c>
      <c r="B37" s="281" t="s">
        <v>254</v>
      </c>
      <c r="C37" s="279">
        <v>4865185</v>
      </c>
      <c r="D37" s="265" t="s">
        <v>12</v>
      </c>
      <c r="E37" s="91" t="s">
        <v>325</v>
      </c>
      <c r="F37" s="479">
        <v>-2500</v>
      </c>
      <c r="G37" s="322">
        <v>997261</v>
      </c>
      <c r="H37" s="323">
        <v>997271</v>
      </c>
      <c r="I37" s="431">
        <f>G37-H37</f>
        <v>-10</v>
      </c>
      <c r="J37" s="431">
        <f>$F37*I37</f>
        <v>25000</v>
      </c>
      <c r="K37" s="478">
        <f>J37/1000000</f>
        <v>0.025</v>
      </c>
      <c r="L37" s="323">
        <v>3053</v>
      </c>
      <c r="M37" s="323">
        <v>3053</v>
      </c>
      <c r="N37" s="431">
        <f>L37-M37</f>
        <v>0</v>
      </c>
      <c r="O37" s="431">
        <f>$F37*N37</f>
        <v>0</v>
      </c>
      <c r="P37" s="480">
        <f>O37/1000000</f>
        <v>0</v>
      </c>
      <c r="Q37" s="447"/>
    </row>
    <row r="38" spans="1:17" ht="19.5" customHeight="1">
      <c r="A38" s="255">
        <v>17</v>
      </c>
      <c r="B38" s="281" t="s">
        <v>257</v>
      </c>
      <c r="C38" s="279">
        <v>4902559</v>
      </c>
      <c r="D38" s="265" t="s">
        <v>12</v>
      </c>
      <c r="E38" s="91" t="s">
        <v>325</v>
      </c>
      <c r="F38" s="279">
        <v>-300</v>
      </c>
      <c r="G38" s="322">
        <v>230</v>
      </c>
      <c r="H38" s="323">
        <v>230</v>
      </c>
      <c r="I38" s="431">
        <f>G38-H38</f>
        <v>0</v>
      </c>
      <c r="J38" s="431">
        <f>$F38*I38</f>
        <v>0</v>
      </c>
      <c r="K38" s="478">
        <f>J38/1000000</f>
        <v>0</v>
      </c>
      <c r="L38" s="323">
        <v>13</v>
      </c>
      <c r="M38" s="323">
        <v>17</v>
      </c>
      <c r="N38" s="431">
        <f>L38-M38</f>
        <v>-4</v>
      </c>
      <c r="O38" s="431">
        <f>$F38*N38</f>
        <v>1200</v>
      </c>
      <c r="P38" s="478">
        <f>O38/1000000</f>
        <v>0.0012</v>
      </c>
      <c r="Q38" s="436"/>
    </row>
    <row r="39" spans="1:17" ht="19.5" customHeight="1" thickBot="1">
      <c r="A39" s="283"/>
      <c r="B39" s="284" t="s">
        <v>255</v>
      </c>
      <c r="C39" s="284"/>
      <c r="D39" s="284"/>
      <c r="E39" s="284"/>
      <c r="F39" s="284"/>
      <c r="G39" s="98"/>
      <c r="H39" s="97"/>
      <c r="I39" s="97"/>
      <c r="J39" s="97"/>
      <c r="K39" s="397">
        <f>SUM(K29:K38)</f>
        <v>0.025912499999999995</v>
      </c>
      <c r="L39" s="292"/>
      <c r="M39" s="655"/>
      <c r="N39" s="655"/>
      <c r="O39" s="655"/>
      <c r="P39" s="289">
        <f>SUM(P29:P38)</f>
        <v>-0.22424999999999998</v>
      </c>
      <c r="Q39" s="530"/>
    </row>
    <row r="40" spans="1:16" ht="13.5" thickTop="1">
      <c r="A40" s="51"/>
      <c r="B40" s="2"/>
      <c r="C40" s="87"/>
      <c r="D40" s="51"/>
      <c r="E40" s="87"/>
      <c r="F40" s="9"/>
      <c r="G40" s="9"/>
      <c r="H40" s="9"/>
      <c r="I40" s="9"/>
      <c r="J40" s="9"/>
      <c r="K40" s="10"/>
      <c r="L40" s="293"/>
      <c r="M40" s="521"/>
      <c r="N40" s="521"/>
      <c r="O40" s="521"/>
      <c r="P40" s="521"/>
    </row>
    <row r="41" spans="11:16" ht="12.75">
      <c r="K41" s="521"/>
      <c r="L41" s="521"/>
      <c r="M41" s="521"/>
      <c r="N41" s="521"/>
      <c r="O41" s="521"/>
      <c r="P41" s="521"/>
    </row>
    <row r="42" spans="7:16" ht="12.75">
      <c r="G42" s="656"/>
      <c r="K42" s="521"/>
      <c r="L42" s="521"/>
      <c r="M42" s="521"/>
      <c r="N42" s="521"/>
      <c r="O42" s="521"/>
      <c r="P42" s="521"/>
    </row>
    <row r="43" spans="2:16" ht="21.75">
      <c r="B43" s="178" t="s">
        <v>311</v>
      </c>
      <c r="K43" s="657">
        <f>K21</f>
        <v>0.25791250000000004</v>
      </c>
      <c r="L43" s="658"/>
      <c r="M43" s="658"/>
      <c r="N43" s="658"/>
      <c r="O43" s="658"/>
      <c r="P43" s="657">
        <f>P21</f>
        <v>0.055862499999999995</v>
      </c>
    </row>
    <row r="44" spans="2:16" ht="21.75">
      <c r="B44" s="178" t="s">
        <v>312</v>
      </c>
      <c r="K44" s="657">
        <f>K26</f>
        <v>-0.0248</v>
      </c>
      <c r="L44" s="658"/>
      <c r="M44" s="658"/>
      <c r="N44" s="658"/>
      <c r="O44" s="658"/>
      <c r="P44" s="657">
        <f>P26</f>
        <v>-0.013912500000000001</v>
      </c>
    </row>
    <row r="45" spans="2:16" ht="21.75">
      <c r="B45" s="178" t="s">
        <v>313</v>
      </c>
      <c r="K45" s="657">
        <f>K39</f>
        <v>0.025912499999999995</v>
      </c>
      <c r="L45" s="658"/>
      <c r="M45" s="658"/>
      <c r="N45" s="658"/>
      <c r="O45" s="658"/>
      <c r="P45" s="659">
        <f>P39</f>
        <v>-0.22424999999999998</v>
      </c>
    </row>
  </sheetData>
  <sheetProtection/>
  <printOptions horizontalCentered="1"/>
  <pageMargins left="0.4" right="0.38" top="0.59" bottom="0.58" header="0.5" footer="0.5"/>
  <pageSetup horizontalDpi="600" verticalDpi="600" orientation="landscape" scale="5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46"/>
  <sheetViews>
    <sheetView view="pageBreakPreview" zoomScale="84" zoomScaleNormal="75" zoomScaleSheetLayoutView="84" zoomScalePageLayoutView="0" workbookViewId="0" topLeftCell="A16">
      <selection activeCell="K45" sqref="K45"/>
    </sheetView>
  </sheetViews>
  <sheetFormatPr defaultColWidth="9.140625" defaultRowHeight="12.75"/>
  <cols>
    <col min="1" max="1" width="6.28125" style="0" customWidth="1"/>
    <col min="2" max="2" width="12.421875" style="0" customWidth="1"/>
    <col min="3" max="3" width="12.140625" style="0" customWidth="1"/>
    <col min="5" max="5" width="14.421875" style="0" customWidth="1"/>
    <col min="6" max="6" width="8.421875" style="0" customWidth="1"/>
    <col min="7" max="7" width="13.57421875" style="0" customWidth="1"/>
    <col min="8" max="8" width="14.8515625" style="0" customWidth="1"/>
    <col min="9" max="9" width="13.00390625" style="0" customWidth="1"/>
    <col min="10" max="10" width="14.140625" style="0" customWidth="1"/>
    <col min="11" max="11" width="13.8515625" style="0" customWidth="1"/>
    <col min="12" max="12" width="14.140625" style="0" customWidth="1"/>
    <col min="13" max="13" width="13.57421875" style="0" customWidth="1"/>
    <col min="14" max="14" width="11.28125" style="0" customWidth="1"/>
    <col min="15" max="15" width="15.140625" style="0" customWidth="1"/>
    <col min="16" max="16" width="13.8515625" style="0" customWidth="1"/>
    <col min="17" max="17" width="18.7109375" style="0" customWidth="1"/>
    <col min="18" max="18" width="7.57421875" style="0" customWidth="1"/>
  </cols>
  <sheetData>
    <row r="1" ht="26.25">
      <c r="A1" s="1" t="s">
        <v>218</v>
      </c>
    </row>
    <row r="2" spans="1:16" ht="20.25">
      <c r="A2" s="300" t="s">
        <v>219</v>
      </c>
      <c r="P2" s="262" t="str">
        <f>NDPL!Q1</f>
        <v>JUNE-2020</v>
      </c>
    </row>
    <row r="3" spans="1:9" ht="18">
      <c r="A3" s="174" t="s">
        <v>328</v>
      </c>
      <c r="B3" s="174"/>
      <c r="C3" s="250"/>
      <c r="D3" s="251"/>
      <c r="E3" s="251"/>
      <c r="F3" s="250"/>
      <c r="G3" s="250"/>
      <c r="H3" s="250"/>
      <c r="I3" s="250"/>
    </row>
    <row r="4" spans="1:16" ht="24" thickBot="1">
      <c r="A4" s="3"/>
      <c r="G4" s="17"/>
      <c r="H4" s="17"/>
      <c r="I4" s="44" t="s">
        <v>374</v>
      </c>
      <c r="J4" s="17"/>
      <c r="K4" s="17"/>
      <c r="L4" s="17"/>
      <c r="M4" s="17"/>
      <c r="N4" s="44" t="s">
        <v>375</v>
      </c>
      <c r="O4" s="17"/>
      <c r="P4" s="17"/>
    </row>
    <row r="5" spans="1:17" ht="39.75" thickBot="1" thickTop="1">
      <c r="A5" s="33" t="s">
        <v>8</v>
      </c>
      <c r="B5" s="30" t="s">
        <v>9</v>
      </c>
      <c r="C5" s="31" t="s">
        <v>1</v>
      </c>
      <c r="D5" s="31" t="s">
        <v>2</v>
      </c>
      <c r="E5" s="31" t="s">
        <v>3</v>
      </c>
      <c r="F5" s="31" t="s">
        <v>10</v>
      </c>
      <c r="G5" s="33" t="str">
        <f>NDPL!G5</f>
        <v>FINAL READING 30/06/2020</v>
      </c>
      <c r="H5" s="31" t="str">
        <f>NDPL!H5</f>
        <v>INTIAL READING 01/06/2020</v>
      </c>
      <c r="I5" s="31" t="s">
        <v>4</v>
      </c>
      <c r="J5" s="31" t="s">
        <v>5</v>
      </c>
      <c r="K5" s="31" t="s">
        <v>6</v>
      </c>
      <c r="L5" s="33" t="str">
        <f>NDPL!G5</f>
        <v>FINAL READING 30/06/2020</v>
      </c>
      <c r="M5" s="31" t="str">
        <f>NDPL!H5</f>
        <v>INTIAL READING 01/06/2020</v>
      </c>
      <c r="N5" s="31" t="s">
        <v>4</v>
      </c>
      <c r="O5" s="31" t="s">
        <v>5</v>
      </c>
      <c r="P5" s="32" t="s">
        <v>6</v>
      </c>
      <c r="Q5" s="32" t="s">
        <v>288</v>
      </c>
    </row>
    <row r="6" ht="14.25" thickBot="1" thickTop="1"/>
    <row r="7" spans="1:17" ht="13.5" thickTop="1">
      <c r="A7" s="22"/>
      <c r="B7" s="105"/>
      <c r="C7" s="23"/>
      <c r="D7" s="23"/>
      <c r="E7" s="23"/>
      <c r="F7" s="28"/>
      <c r="G7" s="22"/>
      <c r="H7" s="23"/>
      <c r="I7" s="23"/>
      <c r="J7" s="23"/>
      <c r="K7" s="28"/>
      <c r="L7" s="22"/>
      <c r="M7" s="23"/>
      <c r="N7" s="23"/>
      <c r="O7" s="23"/>
      <c r="P7" s="28"/>
      <c r="Q7" s="143"/>
    </row>
    <row r="8" spans="1:17" ht="18">
      <c r="A8" s="109"/>
      <c r="B8" s="409" t="s">
        <v>264</v>
      </c>
      <c r="C8" s="408"/>
      <c r="D8" s="112"/>
      <c r="E8" s="112"/>
      <c r="F8" s="114"/>
      <c r="G8" s="123"/>
      <c r="H8" s="17"/>
      <c r="I8" s="64"/>
      <c r="J8" s="64"/>
      <c r="K8" s="66"/>
      <c r="L8" s="65"/>
      <c r="M8" s="63"/>
      <c r="N8" s="64"/>
      <c r="O8" s="64"/>
      <c r="P8" s="66"/>
      <c r="Q8" s="144"/>
    </row>
    <row r="9" spans="1:17" ht="18">
      <c r="A9" s="116"/>
      <c r="B9" s="410" t="s">
        <v>265</v>
      </c>
      <c r="C9" s="411" t="s">
        <v>259</v>
      </c>
      <c r="D9" s="117"/>
      <c r="E9" s="112"/>
      <c r="F9" s="114"/>
      <c r="G9" s="21"/>
      <c r="H9" s="17"/>
      <c r="I9" s="64"/>
      <c r="J9" s="64"/>
      <c r="K9" s="66"/>
      <c r="L9" s="173"/>
      <c r="M9" s="64"/>
      <c r="N9" s="64"/>
      <c r="O9" s="64"/>
      <c r="P9" s="66"/>
      <c r="Q9" s="144"/>
    </row>
    <row r="10" spans="1:17" s="432" customFormat="1" ht="20.25">
      <c r="A10" s="401">
        <v>1</v>
      </c>
      <c r="B10" s="509" t="s">
        <v>260</v>
      </c>
      <c r="C10" s="408">
        <v>5295181</v>
      </c>
      <c r="D10" s="426" t="s">
        <v>12</v>
      </c>
      <c r="E10" s="112" t="s">
        <v>332</v>
      </c>
      <c r="F10" s="510">
        <v>1000</v>
      </c>
      <c r="G10" s="429">
        <v>100802</v>
      </c>
      <c r="H10" s="429">
        <v>100802</v>
      </c>
      <c r="I10" s="429">
        <f>G10-H10</f>
        <v>0</v>
      </c>
      <c r="J10" s="429">
        <f>$F10*I10</f>
        <v>0</v>
      </c>
      <c r="K10" s="429">
        <f>J10/1000000</f>
        <v>0</v>
      </c>
      <c r="L10" s="797">
        <v>25682</v>
      </c>
      <c r="M10" s="429">
        <v>25260</v>
      </c>
      <c r="N10" s="430">
        <f>L10-M10</f>
        <v>422</v>
      </c>
      <c r="O10" s="430">
        <f>$F10*N10</f>
        <v>422000</v>
      </c>
      <c r="P10" s="511">
        <f>O10/1000000</f>
        <v>0.422</v>
      </c>
      <c r="Q10" s="436"/>
    </row>
    <row r="11" spans="1:17" s="432" customFormat="1" ht="20.25">
      <c r="A11" s="401">
        <v>2</v>
      </c>
      <c r="B11" s="509" t="s">
        <v>262</v>
      </c>
      <c r="C11" s="408">
        <v>4864970</v>
      </c>
      <c r="D11" s="426" t="s">
        <v>12</v>
      </c>
      <c r="E11" s="112" t="s">
        <v>332</v>
      </c>
      <c r="F11" s="510">
        <v>2000</v>
      </c>
      <c r="G11" s="429">
        <v>4686</v>
      </c>
      <c r="H11" s="429">
        <v>4686</v>
      </c>
      <c r="I11" s="429">
        <f>G11-H11</f>
        <v>0</v>
      </c>
      <c r="J11" s="429">
        <f>$F11*I11</f>
        <v>0</v>
      </c>
      <c r="K11" s="429">
        <f>J11/1000000</f>
        <v>0</v>
      </c>
      <c r="L11" s="797">
        <v>590</v>
      </c>
      <c r="M11" s="429">
        <v>359</v>
      </c>
      <c r="N11" s="430">
        <f>L11-M11</f>
        <v>231</v>
      </c>
      <c r="O11" s="430">
        <f>$F11*N11</f>
        <v>462000</v>
      </c>
      <c r="P11" s="511">
        <f>O11/1000000</f>
        <v>0.462</v>
      </c>
      <c r="Q11" s="448"/>
    </row>
    <row r="12" spans="1:17" s="432" customFormat="1" ht="20.25">
      <c r="A12" s="90">
        <v>3</v>
      </c>
      <c r="B12" s="770" t="s">
        <v>455</v>
      </c>
      <c r="C12" s="408">
        <v>4864958</v>
      </c>
      <c r="D12" s="714" t="s">
        <v>12</v>
      </c>
      <c r="E12" s="714" t="s">
        <v>332</v>
      </c>
      <c r="F12" s="510">
        <v>-500</v>
      </c>
      <c r="G12" s="429">
        <v>937313</v>
      </c>
      <c r="H12" s="429">
        <v>938699</v>
      </c>
      <c r="I12" s="429">
        <f>G12-H12</f>
        <v>-1386</v>
      </c>
      <c r="J12" s="429">
        <f>$F12*I12</f>
        <v>693000</v>
      </c>
      <c r="K12" s="429">
        <f>J12/1000000</f>
        <v>0.693</v>
      </c>
      <c r="L12" s="797">
        <v>998671</v>
      </c>
      <c r="M12" s="429">
        <v>998674</v>
      </c>
      <c r="N12" s="430">
        <f>L12-M12</f>
        <v>-3</v>
      </c>
      <c r="O12" s="430">
        <f>$F12*N12</f>
        <v>1500</v>
      </c>
      <c r="P12" s="511">
        <f>O12/1000000</f>
        <v>0.0015</v>
      </c>
      <c r="Q12" s="436"/>
    </row>
    <row r="13" spans="1:17" s="432" customFormat="1" ht="20.25">
      <c r="A13" s="90">
        <v>4</v>
      </c>
      <c r="B13" s="770" t="s">
        <v>456</v>
      </c>
      <c r="C13" s="408">
        <v>5295115</v>
      </c>
      <c r="D13" s="714" t="s">
        <v>12</v>
      </c>
      <c r="E13" s="714" t="s">
        <v>332</v>
      </c>
      <c r="F13" s="510">
        <v>-100</v>
      </c>
      <c r="G13" s="429">
        <v>581699</v>
      </c>
      <c r="H13" s="429">
        <v>581806</v>
      </c>
      <c r="I13" s="429">
        <f>G13-H13</f>
        <v>-107</v>
      </c>
      <c r="J13" s="429">
        <f>$F13*I13</f>
        <v>10700</v>
      </c>
      <c r="K13" s="429">
        <f>J13/1000000</f>
        <v>0.0107</v>
      </c>
      <c r="L13" s="815">
        <v>997073</v>
      </c>
      <c r="M13" s="429">
        <v>997077</v>
      </c>
      <c r="N13" s="430">
        <f>L13-M13</f>
        <v>-4</v>
      </c>
      <c r="O13" s="430">
        <f>$F13*N13</f>
        <v>400</v>
      </c>
      <c r="P13" s="511">
        <f>O13/1000000</f>
        <v>0.0004</v>
      </c>
      <c r="Q13" s="436"/>
    </row>
    <row r="14" spans="1:17" ht="14.25">
      <c r="A14" s="90"/>
      <c r="B14" s="118"/>
      <c r="C14" s="102"/>
      <c r="D14" s="426"/>
      <c r="E14" s="119"/>
      <c r="F14" s="120"/>
      <c r="G14" s="124"/>
      <c r="H14" s="125"/>
      <c r="I14" s="64"/>
      <c r="J14" s="64"/>
      <c r="K14" s="64"/>
      <c r="L14" s="173"/>
      <c r="M14" s="64"/>
      <c r="N14" s="64"/>
      <c r="O14" s="64"/>
      <c r="P14" s="66"/>
      <c r="Q14" s="144"/>
    </row>
    <row r="15" spans="1:17" ht="18">
      <c r="A15" s="90"/>
      <c r="B15" s="118"/>
      <c r="C15" s="102"/>
      <c r="D15" s="426"/>
      <c r="E15" s="119"/>
      <c r="F15" s="120"/>
      <c r="G15" s="124"/>
      <c r="H15" s="421" t="s">
        <v>297</v>
      </c>
      <c r="I15" s="404"/>
      <c r="J15" s="285"/>
      <c r="K15" s="405">
        <f>SUM(K10:K14)</f>
        <v>0.7037</v>
      </c>
      <c r="L15" s="173"/>
      <c r="M15" s="422" t="s">
        <v>297</v>
      </c>
      <c r="N15" s="406"/>
      <c r="O15" s="402"/>
      <c r="P15" s="405">
        <f>SUM(P10:P14)</f>
        <v>0.8858999999999999</v>
      </c>
      <c r="Q15" s="144"/>
    </row>
    <row r="16" spans="1:17" ht="18">
      <c r="A16" s="90"/>
      <c r="B16" s="297"/>
      <c r="C16" s="296"/>
      <c r="D16" s="426"/>
      <c r="E16" s="119"/>
      <c r="F16" s="120"/>
      <c r="G16" s="124"/>
      <c r="H16" s="125"/>
      <c r="I16" s="64"/>
      <c r="J16" s="64"/>
      <c r="K16" s="66"/>
      <c r="L16" s="173"/>
      <c r="M16" s="64"/>
      <c r="N16" s="64"/>
      <c r="O16" s="64"/>
      <c r="P16" s="66"/>
      <c r="Q16" s="144"/>
    </row>
    <row r="17" spans="1:17" ht="18">
      <c r="A17" s="21"/>
      <c r="B17" s="17"/>
      <c r="C17" s="17"/>
      <c r="D17" s="17"/>
      <c r="E17" s="17"/>
      <c r="F17" s="17"/>
      <c r="G17" s="21"/>
      <c r="H17" s="424"/>
      <c r="I17" s="423"/>
      <c r="J17" s="374"/>
      <c r="K17" s="407"/>
      <c r="L17" s="21"/>
      <c r="M17" s="424"/>
      <c r="N17" s="407"/>
      <c r="O17" s="374"/>
      <c r="P17" s="407"/>
      <c r="Q17" s="144"/>
    </row>
    <row r="18" spans="1:17" ht="12.75">
      <c r="A18" s="21"/>
      <c r="B18" s="17"/>
      <c r="C18" s="17"/>
      <c r="D18" s="17"/>
      <c r="E18" s="17"/>
      <c r="F18" s="17"/>
      <c r="G18" s="21"/>
      <c r="H18" s="17"/>
      <c r="I18" s="17"/>
      <c r="J18" s="17"/>
      <c r="K18" s="17"/>
      <c r="L18" s="21"/>
      <c r="M18" s="17"/>
      <c r="N18" s="17"/>
      <c r="O18" s="17"/>
      <c r="P18" s="96"/>
      <c r="Q18" s="144"/>
    </row>
    <row r="19" spans="1:17" ht="13.5" thickBot="1">
      <c r="A19" s="25"/>
      <c r="B19" s="26"/>
      <c r="C19" s="26"/>
      <c r="D19" s="26"/>
      <c r="E19" s="26"/>
      <c r="F19" s="26"/>
      <c r="G19" s="25"/>
      <c r="H19" s="26"/>
      <c r="I19" s="186"/>
      <c r="J19" s="26"/>
      <c r="K19" s="187"/>
      <c r="L19" s="25"/>
      <c r="M19" s="26"/>
      <c r="N19" s="186"/>
      <c r="O19" s="26"/>
      <c r="P19" s="187"/>
      <c r="Q19" s="145"/>
    </row>
    <row r="20" ht="13.5" thickTop="1"/>
    <row r="24" spans="1:16" ht="18">
      <c r="A24" s="412" t="s">
        <v>267</v>
      </c>
      <c r="B24" s="175"/>
      <c r="C24" s="175"/>
      <c r="D24" s="175"/>
      <c r="E24" s="175"/>
      <c r="F24" s="175"/>
      <c r="K24" s="126">
        <f>(K15+K17)</f>
        <v>0.7037</v>
      </c>
      <c r="L24" s="127"/>
      <c r="M24" s="127"/>
      <c r="N24" s="127"/>
      <c r="O24" s="127"/>
      <c r="P24" s="126">
        <f>(P15+P17)</f>
        <v>0.8858999999999999</v>
      </c>
    </row>
    <row r="27" spans="1:2" ht="18">
      <c r="A27" s="412" t="s">
        <v>268</v>
      </c>
      <c r="B27" s="412" t="s">
        <v>269</v>
      </c>
    </row>
    <row r="28" spans="1:16" ht="18">
      <c r="A28" s="188"/>
      <c r="B28" s="188"/>
      <c r="H28" s="148" t="s">
        <v>270</v>
      </c>
      <c r="I28" s="175"/>
      <c r="J28" s="148"/>
      <c r="K28" s="260">
        <f>SUM(NDPL!K55:K57)</f>
        <v>-7.948</v>
      </c>
      <c r="L28" s="260"/>
      <c r="M28" s="260"/>
      <c r="N28" s="260"/>
      <c r="O28" s="260"/>
      <c r="P28" s="260">
        <f>SUM(NDPL!P55:P57)</f>
        <v>0</v>
      </c>
    </row>
    <row r="29" spans="8:16" ht="18">
      <c r="H29" s="148" t="s">
        <v>271</v>
      </c>
      <c r="I29" s="175"/>
      <c r="J29" s="148"/>
      <c r="K29" s="260">
        <f>BRPL!K18</f>
        <v>0</v>
      </c>
      <c r="L29" s="260"/>
      <c r="M29" s="260"/>
      <c r="N29" s="260"/>
      <c r="O29" s="260"/>
      <c r="P29" s="260">
        <f>BRPL!P18</f>
        <v>0</v>
      </c>
    </row>
    <row r="30" spans="8:16" ht="18">
      <c r="H30" s="148" t="s">
        <v>272</v>
      </c>
      <c r="I30" s="175"/>
      <c r="J30" s="148"/>
      <c r="K30" s="175">
        <f>SUM(BYPL!K31,BYPL!K84:K88)</f>
        <v>-0.549</v>
      </c>
      <c r="L30" s="175"/>
      <c r="M30" s="413"/>
      <c r="N30" s="175"/>
      <c r="O30" s="175"/>
      <c r="P30" s="175">
        <f>SUM(BYPL!P31,BYPL!P84:P88)</f>
        <v>-1.1704999999999999</v>
      </c>
    </row>
    <row r="31" spans="8:16" ht="18">
      <c r="H31" s="148" t="s">
        <v>273</v>
      </c>
      <c r="I31" s="175"/>
      <c r="J31" s="148"/>
      <c r="K31" s="175">
        <f>NDMC!K32</f>
        <v>0</v>
      </c>
      <c r="L31" s="175"/>
      <c r="N31" s="175"/>
      <c r="O31" s="175"/>
      <c r="P31" s="175">
        <f>NDMC!P32</f>
        <v>0.07950000000000002</v>
      </c>
    </row>
    <row r="32" spans="8:16" ht="18">
      <c r="H32" s="148" t="s">
        <v>274</v>
      </c>
      <c r="I32" s="175"/>
      <c r="J32" s="148"/>
      <c r="K32" s="175">
        <v>0</v>
      </c>
      <c r="L32" s="175"/>
      <c r="M32" s="175"/>
      <c r="N32" s="175"/>
      <c r="O32" s="175"/>
      <c r="P32" s="175">
        <v>0</v>
      </c>
    </row>
    <row r="33" spans="8:16" ht="18">
      <c r="H33" s="148" t="s">
        <v>443</v>
      </c>
      <c r="I33" s="175"/>
      <c r="J33" s="148"/>
      <c r="K33" s="175">
        <v>0</v>
      </c>
      <c r="L33" s="175"/>
      <c r="N33" s="175"/>
      <c r="O33" s="175"/>
      <c r="P33" s="175">
        <v>0</v>
      </c>
    </row>
    <row r="34" spans="8:16" ht="18">
      <c r="H34" s="414" t="s">
        <v>275</v>
      </c>
      <c r="I34" s="148"/>
      <c r="J34" s="148"/>
      <c r="K34" s="148">
        <f>SUM(K28:K33)</f>
        <v>-8.497</v>
      </c>
      <c r="L34" s="175"/>
      <c r="M34" s="175"/>
      <c r="N34" s="175"/>
      <c r="O34" s="175"/>
      <c r="P34" s="148">
        <f>SUM(P28:P33)</f>
        <v>-1.0909999999999997</v>
      </c>
    </row>
    <row r="35" spans="8:16" ht="18">
      <c r="H35" s="175"/>
      <c r="I35" s="175"/>
      <c r="J35" s="175"/>
      <c r="K35" s="175"/>
      <c r="L35" s="175"/>
      <c r="N35" s="175"/>
      <c r="O35" s="175"/>
      <c r="P35" s="175"/>
    </row>
    <row r="36" spans="1:16" ht="18">
      <c r="A36" s="412" t="s">
        <v>298</v>
      </c>
      <c r="B36" s="104"/>
      <c r="C36" s="104"/>
      <c r="D36" s="104"/>
      <c r="E36" s="104"/>
      <c r="F36" s="104"/>
      <c r="G36" s="104"/>
      <c r="H36" s="148"/>
      <c r="I36" s="415"/>
      <c r="J36" s="148"/>
      <c r="K36" s="415">
        <f>(K24+K34)</f>
        <v>-7.7933</v>
      </c>
      <c r="L36" s="175"/>
      <c r="M36" s="175"/>
      <c r="N36" s="175"/>
      <c r="O36" s="175"/>
      <c r="P36" s="415">
        <f>(P24+P34)</f>
        <v>-0.20509999999999984</v>
      </c>
    </row>
    <row r="37" spans="1:10" ht="18">
      <c r="A37" s="148"/>
      <c r="B37" s="103"/>
      <c r="C37" s="104"/>
      <c r="D37" s="104"/>
      <c r="E37" s="104"/>
      <c r="F37" s="104"/>
      <c r="G37" s="104"/>
      <c r="H37" s="104"/>
      <c r="I37" s="129"/>
      <c r="J37" s="104"/>
    </row>
    <row r="38" spans="1:10" ht="18">
      <c r="A38" s="414" t="s">
        <v>276</v>
      </c>
      <c r="B38" s="148" t="s">
        <v>277</v>
      </c>
      <c r="C38" s="104"/>
      <c r="D38" s="104"/>
      <c r="E38" s="104"/>
      <c r="F38" s="104"/>
      <c r="G38" s="104"/>
      <c r="H38" s="104"/>
      <c r="I38" s="129"/>
      <c r="J38" s="104"/>
    </row>
    <row r="39" spans="1:10" ht="12.75">
      <c r="A39" s="128"/>
      <c r="B39" s="103"/>
      <c r="C39" s="104"/>
      <c r="D39" s="104"/>
      <c r="E39" s="104"/>
      <c r="F39" s="104"/>
      <c r="G39" s="104"/>
      <c r="H39" s="104"/>
      <c r="I39" s="129"/>
      <c r="J39" s="104"/>
    </row>
    <row r="40" spans="1:16" ht="18">
      <c r="A40" s="416" t="s">
        <v>278</v>
      </c>
      <c r="B40" s="417" t="s">
        <v>279</v>
      </c>
      <c r="C40" s="418" t="s">
        <v>280</v>
      </c>
      <c r="D40" s="417"/>
      <c r="E40" s="417"/>
      <c r="F40" s="417"/>
      <c r="G40" s="175">
        <v>28.9982</v>
      </c>
      <c r="H40" s="417" t="s">
        <v>281</v>
      </c>
      <c r="I40" s="417"/>
      <c r="J40" s="419"/>
      <c r="K40" s="417">
        <f aca="true" t="shared" si="0" ref="K40:K45">($K$36*G40)/100</f>
        <v>-2.2599167206</v>
      </c>
      <c r="L40" s="417"/>
      <c r="M40" s="417"/>
      <c r="N40" s="417"/>
      <c r="O40" s="417"/>
      <c r="P40" s="417">
        <f aca="true" t="shared" si="1" ref="P40:P45">($P$36*G40)/100</f>
        <v>-0.05947530819999995</v>
      </c>
    </row>
    <row r="41" spans="1:16" ht="18">
      <c r="A41" s="416" t="s">
        <v>282</v>
      </c>
      <c r="B41" s="417" t="s">
        <v>333</v>
      </c>
      <c r="C41" s="418" t="s">
        <v>280</v>
      </c>
      <c r="D41" s="417"/>
      <c r="E41" s="417"/>
      <c r="F41" s="417"/>
      <c r="G41" s="175">
        <v>43.9603</v>
      </c>
      <c r="H41" s="417" t="s">
        <v>281</v>
      </c>
      <c r="I41" s="417"/>
      <c r="J41" s="419"/>
      <c r="K41" s="417">
        <f t="shared" si="0"/>
        <v>-3.4259580598999997</v>
      </c>
      <c r="L41" s="417"/>
      <c r="N41" s="417"/>
      <c r="O41" s="417"/>
      <c r="P41" s="417">
        <f t="shared" si="1"/>
        <v>-0.09016257529999992</v>
      </c>
    </row>
    <row r="42" spans="1:16" ht="18">
      <c r="A42" s="416" t="s">
        <v>283</v>
      </c>
      <c r="B42" s="417" t="s">
        <v>334</v>
      </c>
      <c r="C42" s="418" t="s">
        <v>280</v>
      </c>
      <c r="D42" s="417"/>
      <c r="E42" s="417"/>
      <c r="F42" s="417"/>
      <c r="G42" s="175">
        <v>22.5618</v>
      </c>
      <c r="H42" s="417" t="s">
        <v>281</v>
      </c>
      <c r="I42" s="417"/>
      <c r="J42" s="419"/>
      <c r="K42" s="417">
        <f t="shared" si="0"/>
        <v>-1.7583087594000002</v>
      </c>
      <c r="L42" s="417"/>
      <c r="M42" s="417"/>
      <c r="N42" s="417"/>
      <c r="O42" s="417"/>
      <c r="P42" s="417">
        <f t="shared" si="1"/>
        <v>-0.04627425179999997</v>
      </c>
    </row>
    <row r="43" spans="1:16" ht="18">
      <c r="A43" s="416" t="s">
        <v>284</v>
      </c>
      <c r="B43" s="417" t="s">
        <v>335</v>
      </c>
      <c r="C43" s="418" t="s">
        <v>280</v>
      </c>
      <c r="D43" s="417"/>
      <c r="E43" s="417"/>
      <c r="F43" s="417"/>
      <c r="G43" s="175">
        <v>3.5413</v>
      </c>
      <c r="H43" s="417" t="s">
        <v>281</v>
      </c>
      <c r="I43" s="417"/>
      <c r="J43" s="419"/>
      <c r="K43" s="417">
        <f t="shared" si="0"/>
        <v>-0.2759841329</v>
      </c>
      <c r="L43" s="417"/>
      <c r="M43" s="417"/>
      <c r="N43" s="417"/>
      <c r="O43" s="417"/>
      <c r="P43" s="417">
        <f t="shared" si="1"/>
        <v>-0.007263206299999995</v>
      </c>
    </row>
    <row r="44" spans="1:16" ht="18">
      <c r="A44" s="416" t="s">
        <v>285</v>
      </c>
      <c r="B44" s="417" t="s">
        <v>336</v>
      </c>
      <c r="C44" s="418" t="s">
        <v>280</v>
      </c>
      <c r="D44" s="417"/>
      <c r="E44" s="417"/>
      <c r="F44" s="417"/>
      <c r="G44" s="175">
        <v>0.7085</v>
      </c>
      <c r="H44" s="417" t="s">
        <v>281</v>
      </c>
      <c r="I44" s="417"/>
      <c r="J44" s="419"/>
      <c r="K44" s="417">
        <f t="shared" si="0"/>
        <v>-0.055215530500000005</v>
      </c>
      <c r="L44" s="417"/>
      <c r="M44" s="417"/>
      <c r="N44" s="417"/>
      <c r="O44" s="417"/>
      <c r="P44" s="417">
        <f t="shared" si="1"/>
        <v>-0.001453133499999999</v>
      </c>
    </row>
    <row r="45" spans="1:16" ht="18">
      <c r="A45" s="416" t="s">
        <v>441</v>
      </c>
      <c r="B45" s="417" t="s">
        <v>442</v>
      </c>
      <c r="C45" s="418" t="s">
        <v>280</v>
      </c>
      <c r="F45" s="130"/>
      <c r="G45" s="175">
        <v>0.2299</v>
      </c>
      <c r="H45" s="417" t="s">
        <v>281</v>
      </c>
      <c r="J45" s="131"/>
      <c r="K45" s="417">
        <f t="shared" si="0"/>
        <v>-0.0179167967</v>
      </c>
      <c r="P45" s="417">
        <f t="shared" si="1"/>
        <v>-0.0004715248999999996</v>
      </c>
    </row>
    <row r="46" spans="1:10" ht="15">
      <c r="A46" s="420" t="s">
        <v>477</v>
      </c>
      <c r="F46" s="130"/>
      <c r="J46" s="131"/>
    </row>
  </sheetData>
  <sheetProtection/>
  <printOptions horizontalCentered="1"/>
  <pageMargins left="0.25" right="0.25" top="0.5" bottom="0.5" header="0.5" footer="0.5"/>
  <pageSetup horizontalDpi="600" verticalDpi="600" orientation="landscape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40"/>
  <sheetViews>
    <sheetView zoomScale="50" zoomScaleNormal="50" zoomScaleSheetLayoutView="55" workbookViewId="0" topLeftCell="A1">
      <selection activeCell="N13" sqref="N13"/>
    </sheetView>
  </sheetViews>
  <sheetFormatPr defaultColWidth="9.140625" defaultRowHeight="12.75"/>
  <cols>
    <col min="1" max="1" width="5.28125" style="0" customWidth="1"/>
    <col min="2" max="2" width="9.57421875" style="0" bestFit="1" customWidth="1"/>
    <col min="7" max="7" width="48.421875" style="0" customWidth="1"/>
    <col min="8" max="8" width="3.00390625" style="0" customWidth="1"/>
    <col min="9" max="9" width="17.421875" style="0" customWidth="1"/>
    <col min="11" max="11" width="41.140625" style="0" customWidth="1"/>
    <col min="12" max="12" width="8.7109375" style="0" customWidth="1"/>
    <col min="13" max="13" width="3.00390625" style="0" customWidth="1"/>
    <col min="14" max="14" width="17.28125" style="0" customWidth="1"/>
    <col min="16" max="16" width="4.140625" style="0" customWidth="1"/>
  </cols>
  <sheetData>
    <row r="1" spans="1:18" ht="68.25" customHeight="1" thickTop="1">
      <c r="A1" s="194"/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252"/>
      <c r="R1" s="17"/>
    </row>
    <row r="2" spans="1:18" ht="30">
      <c r="A2" s="196"/>
      <c r="B2" s="17"/>
      <c r="C2" s="17"/>
      <c r="D2" s="17"/>
      <c r="E2" s="17"/>
      <c r="F2" s="17"/>
      <c r="G2" s="368" t="s">
        <v>331</v>
      </c>
      <c r="H2" s="17"/>
      <c r="I2" s="17"/>
      <c r="J2" s="17"/>
      <c r="K2" s="17"/>
      <c r="L2" s="17"/>
      <c r="M2" s="17"/>
      <c r="N2" s="17"/>
      <c r="O2" s="17"/>
      <c r="P2" s="17"/>
      <c r="Q2" s="253"/>
      <c r="R2" s="17"/>
    </row>
    <row r="3" spans="1:18" ht="26.25">
      <c r="A3" s="196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253"/>
      <c r="R3" s="17"/>
    </row>
    <row r="4" spans="1:18" ht="25.5">
      <c r="A4" s="19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253"/>
      <c r="R4" s="17"/>
    </row>
    <row r="5" spans="1:18" ht="23.25">
      <c r="A5" s="202"/>
      <c r="B5" s="17"/>
      <c r="C5" s="363" t="s">
        <v>361</v>
      </c>
      <c r="D5" s="17"/>
      <c r="E5" s="17"/>
      <c r="F5" s="17"/>
      <c r="G5" s="17"/>
      <c r="H5" s="17"/>
      <c r="I5" s="17"/>
      <c r="J5" s="17"/>
      <c r="K5" s="17"/>
      <c r="L5" s="199"/>
      <c r="M5" s="17"/>
      <c r="N5" s="17"/>
      <c r="O5" s="17"/>
      <c r="P5" s="17"/>
      <c r="Q5" s="253"/>
      <c r="R5" s="17"/>
    </row>
    <row r="6" spans="1:18" ht="18">
      <c r="A6" s="198"/>
      <c r="B6" s="101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253"/>
      <c r="R6" s="17"/>
    </row>
    <row r="7" spans="1:18" ht="26.25">
      <c r="A7" s="196"/>
      <c r="B7" s="17"/>
      <c r="C7" s="17"/>
      <c r="D7" s="17"/>
      <c r="E7" s="17"/>
      <c r="F7" s="239" t="s">
        <v>473</v>
      </c>
      <c r="G7" s="17"/>
      <c r="H7" s="17"/>
      <c r="I7" s="17"/>
      <c r="J7" s="17"/>
      <c r="K7" s="17"/>
      <c r="L7" s="199"/>
      <c r="M7" s="17"/>
      <c r="N7" s="17"/>
      <c r="O7" s="17"/>
      <c r="P7" s="17"/>
      <c r="Q7" s="253"/>
      <c r="R7" s="17"/>
    </row>
    <row r="8" spans="1:18" ht="25.5">
      <c r="A8" s="197"/>
      <c r="B8" s="200"/>
      <c r="C8" s="17"/>
      <c r="D8" s="17"/>
      <c r="E8" s="17"/>
      <c r="F8" s="17"/>
      <c r="G8" s="17"/>
      <c r="H8" s="201"/>
      <c r="I8" s="17"/>
      <c r="J8" s="17"/>
      <c r="K8" s="17"/>
      <c r="L8" s="17"/>
      <c r="M8" s="17"/>
      <c r="N8" s="17"/>
      <c r="O8" s="17"/>
      <c r="P8" s="17"/>
      <c r="Q8" s="253"/>
      <c r="R8" s="17"/>
    </row>
    <row r="9" spans="1:18" ht="12.75">
      <c r="A9" s="202"/>
      <c r="B9" s="17"/>
      <c r="C9" s="17"/>
      <c r="D9" s="17"/>
      <c r="E9" s="17"/>
      <c r="F9" s="17"/>
      <c r="G9" s="17"/>
      <c r="H9" s="203"/>
      <c r="I9" s="17"/>
      <c r="J9" s="17"/>
      <c r="K9" s="17"/>
      <c r="L9" s="17"/>
      <c r="M9" s="17"/>
      <c r="N9" s="17"/>
      <c r="O9" s="17"/>
      <c r="P9" s="17"/>
      <c r="Q9" s="253"/>
      <c r="R9" s="17"/>
    </row>
    <row r="10" spans="1:18" ht="45.75" customHeight="1">
      <c r="A10" s="202"/>
      <c r="B10" s="246" t="s">
        <v>299</v>
      </c>
      <c r="C10" s="17"/>
      <c r="D10" s="17"/>
      <c r="E10" s="17"/>
      <c r="F10" s="17"/>
      <c r="G10" s="17"/>
      <c r="H10" s="203"/>
      <c r="I10" s="240"/>
      <c r="J10" s="63"/>
      <c r="K10" s="63"/>
      <c r="L10" s="63"/>
      <c r="M10" s="63"/>
      <c r="N10" s="240"/>
      <c r="O10" s="63"/>
      <c r="P10" s="63"/>
      <c r="Q10" s="253"/>
      <c r="R10" s="17"/>
    </row>
    <row r="11" spans="1:19" ht="20.25">
      <c r="A11" s="202"/>
      <c r="B11" s="17"/>
      <c r="C11" s="17"/>
      <c r="D11" s="17"/>
      <c r="E11" s="17"/>
      <c r="F11" s="17"/>
      <c r="G11" s="17"/>
      <c r="H11" s="206"/>
      <c r="I11" s="382" t="s">
        <v>318</v>
      </c>
      <c r="J11" s="241"/>
      <c r="K11" s="241"/>
      <c r="L11" s="241"/>
      <c r="M11" s="241"/>
      <c r="N11" s="382" t="s">
        <v>319</v>
      </c>
      <c r="O11" s="241"/>
      <c r="P11" s="241"/>
      <c r="Q11" s="357"/>
      <c r="R11" s="209"/>
      <c r="S11" s="189"/>
    </row>
    <row r="12" spans="1:18" ht="12.75">
      <c r="A12" s="202"/>
      <c r="B12" s="17"/>
      <c r="C12" s="17"/>
      <c r="D12" s="17"/>
      <c r="E12" s="17"/>
      <c r="F12" s="17"/>
      <c r="G12" s="17"/>
      <c r="H12" s="203"/>
      <c r="I12" s="238"/>
      <c r="J12" s="238"/>
      <c r="K12" s="238"/>
      <c r="L12" s="238"/>
      <c r="M12" s="238"/>
      <c r="N12" s="238"/>
      <c r="O12" s="238"/>
      <c r="P12" s="238"/>
      <c r="Q12" s="253"/>
      <c r="R12" s="17"/>
    </row>
    <row r="13" spans="1:18" ht="26.25">
      <c r="A13" s="362">
        <v>1</v>
      </c>
      <c r="B13" s="363" t="s">
        <v>300</v>
      </c>
      <c r="C13" s="364"/>
      <c r="D13" s="364"/>
      <c r="E13" s="361"/>
      <c r="F13" s="361"/>
      <c r="G13" s="205"/>
      <c r="H13" s="358"/>
      <c r="I13" s="359">
        <f>NDPL!K171</f>
        <v>-16.472041610599998</v>
      </c>
      <c r="J13" s="239"/>
      <c r="K13" s="239"/>
      <c r="L13" s="239"/>
      <c r="M13" s="358"/>
      <c r="N13" s="359">
        <f>NDPL!P171</f>
        <v>-5.0071447782</v>
      </c>
      <c r="O13" s="239"/>
      <c r="P13" s="239"/>
      <c r="Q13" s="253"/>
      <c r="R13" s="17"/>
    </row>
    <row r="14" spans="1:18" ht="26.25">
      <c r="A14" s="362"/>
      <c r="B14" s="363"/>
      <c r="C14" s="364"/>
      <c r="D14" s="364"/>
      <c r="E14" s="361"/>
      <c r="F14" s="361"/>
      <c r="G14" s="205"/>
      <c r="H14" s="358"/>
      <c r="I14" s="359"/>
      <c r="J14" s="239"/>
      <c r="K14" s="239"/>
      <c r="L14" s="239"/>
      <c r="M14" s="358"/>
      <c r="N14" s="359"/>
      <c r="O14" s="239"/>
      <c r="P14" s="239"/>
      <c r="Q14" s="253"/>
      <c r="R14" s="17"/>
    </row>
    <row r="15" spans="1:18" ht="26.25">
      <c r="A15" s="362"/>
      <c r="B15" s="363"/>
      <c r="C15" s="364"/>
      <c r="D15" s="364"/>
      <c r="E15" s="361"/>
      <c r="F15" s="361"/>
      <c r="G15" s="200"/>
      <c r="H15" s="358"/>
      <c r="I15" s="359"/>
      <c r="J15" s="239"/>
      <c r="K15" s="239"/>
      <c r="L15" s="239"/>
      <c r="M15" s="358"/>
      <c r="N15" s="359"/>
      <c r="O15" s="239"/>
      <c r="P15" s="239"/>
      <c r="Q15" s="253"/>
      <c r="R15" s="17"/>
    </row>
    <row r="16" spans="1:18" ht="23.25" customHeight="1">
      <c r="A16" s="362">
        <v>2</v>
      </c>
      <c r="B16" s="363" t="s">
        <v>301</v>
      </c>
      <c r="C16" s="364"/>
      <c r="D16" s="364"/>
      <c r="E16" s="361"/>
      <c r="F16" s="361"/>
      <c r="G16" s="205"/>
      <c r="H16" s="358" t="s">
        <v>330</v>
      </c>
      <c r="I16" s="359">
        <f>BRPL!K214</f>
        <v>2.2333450400999966</v>
      </c>
      <c r="J16" s="239"/>
      <c r="K16" s="239"/>
      <c r="L16" s="239"/>
      <c r="M16" s="358" t="s">
        <v>330</v>
      </c>
      <c r="N16" s="359">
        <f>BRPL!P214</f>
        <v>3.0898434147</v>
      </c>
      <c r="O16" s="239"/>
      <c r="P16" s="239"/>
      <c r="Q16" s="253"/>
      <c r="R16" s="17"/>
    </row>
    <row r="17" spans="1:18" ht="26.25">
      <c r="A17" s="362"/>
      <c r="B17" s="363"/>
      <c r="C17" s="364"/>
      <c r="D17" s="364"/>
      <c r="E17" s="361"/>
      <c r="F17" s="361"/>
      <c r="G17" s="205"/>
      <c r="H17" s="358"/>
      <c r="I17" s="359"/>
      <c r="J17" s="239"/>
      <c r="K17" s="239"/>
      <c r="L17" s="239"/>
      <c r="M17" s="358"/>
      <c r="N17" s="359"/>
      <c r="O17" s="239"/>
      <c r="P17" s="239"/>
      <c r="Q17" s="253"/>
      <c r="R17" s="17"/>
    </row>
    <row r="18" spans="1:18" ht="26.25">
      <c r="A18" s="362"/>
      <c r="B18" s="363"/>
      <c r="C18" s="364"/>
      <c r="D18" s="364"/>
      <c r="E18" s="361"/>
      <c r="F18" s="361"/>
      <c r="G18" s="200"/>
      <c r="H18" s="358"/>
      <c r="I18" s="359"/>
      <c r="J18" s="239"/>
      <c r="K18" s="239"/>
      <c r="L18" s="239"/>
      <c r="M18" s="358"/>
      <c r="N18" s="359"/>
      <c r="O18" s="239"/>
      <c r="P18" s="239"/>
      <c r="Q18" s="253"/>
      <c r="R18" s="17"/>
    </row>
    <row r="19" spans="1:18" ht="23.25" customHeight="1">
      <c r="A19" s="362">
        <v>3</v>
      </c>
      <c r="B19" s="363" t="s">
        <v>302</v>
      </c>
      <c r="C19" s="364"/>
      <c r="D19" s="364"/>
      <c r="E19" s="361"/>
      <c r="F19" s="361"/>
      <c r="G19" s="205"/>
      <c r="H19" s="358"/>
      <c r="I19" s="359">
        <f>BYPL!K170</f>
        <v>-2.8784639493999995</v>
      </c>
      <c r="J19" s="239"/>
      <c r="K19" s="239"/>
      <c r="L19" s="239"/>
      <c r="M19" s="358" t="s">
        <v>330</v>
      </c>
      <c r="N19" s="359">
        <f>BYPL!P170</f>
        <v>1.1822822782</v>
      </c>
      <c r="O19" s="239"/>
      <c r="P19" s="239"/>
      <c r="Q19" s="253"/>
      <c r="R19" s="17"/>
    </row>
    <row r="20" spans="1:18" ht="26.25">
      <c r="A20" s="362"/>
      <c r="B20" s="363"/>
      <c r="C20" s="364"/>
      <c r="D20" s="364"/>
      <c r="E20" s="361"/>
      <c r="F20" s="361"/>
      <c r="G20" s="205"/>
      <c r="H20" s="358"/>
      <c r="I20" s="359"/>
      <c r="J20" s="239"/>
      <c r="K20" s="239"/>
      <c r="L20" s="239"/>
      <c r="M20" s="358"/>
      <c r="N20" s="359"/>
      <c r="O20" s="239"/>
      <c r="P20" s="239"/>
      <c r="Q20" s="253"/>
      <c r="R20" s="17"/>
    </row>
    <row r="21" spans="1:18" ht="26.25">
      <c r="A21" s="362"/>
      <c r="B21" s="365"/>
      <c r="C21" s="365"/>
      <c r="D21" s="365"/>
      <c r="E21" s="261"/>
      <c r="F21" s="261"/>
      <c r="G21" s="101"/>
      <c r="H21" s="358"/>
      <c r="I21" s="359"/>
      <c r="J21" s="239"/>
      <c r="K21" s="239"/>
      <c r="L21" s="239"/>
      <c r="M21" s="358"/>
      <c r="N21" s="359"/>
      <c r="O21" s="239"/>
      <c r="P21" s="239"/>
      <c r="Q21" s="253"/>
      <c r="R21" s="17"/>
    </row>
    <row r="22" spans="1:18" ht="26.25">
      <c r="A22" s="362">
        <v>4</v>
      </c>
      <c r="B22" s="363" t="s">
        <v>303</v>
      </c>
      <c r="C22" s="365"/>
      <c r="D22" s="365"/>
      <c r="E22" s="261"/>
      <c r="F22" s="261"/>
      <c r="G22" s="205"/>
      <c r="H22" s="358"/>
      <c r="I22" s="359">
        <f>NDMC!K82</f>
        <v>-2.7053047729000004</v>
      </c>
      <c r="J22" s="239"/>
      <c r="K22" s="239"/>
      <c r="L22" s="239"/>
      <c r="M22" s="358" t="s">
        <v>330</v>
      </c>
      <c r="N22" s="359">
        <f>NDMC!P82</f>
        <v>0.5167084737000001</v>
      </c>
      <c r="O22" s="239"/>
      <c r="P22" s="239"/>
      <c r="Q22" s="253"/>
      <c r="R22" s="17"/>
    </row>
    <row r="23" spans="1:18" ht="26.25">
      <c r="A23" s="362"/>
      <c r="B23" s="363"/>
      <c r="C23" s="365"/>
      <c r="D23" s="365"/>
      <c r="E23" s="261"/>
      <c r="F23" s="261"/>
      <c r="G23" s="205"/>
      <c r="H23" s="358"/>
      <c r="I23" s="359"/>
      <c r="J23" s="239"/>
      <c r="K23" s="239"/>
      <c r="L23" s="239"/>
      <c r="M23" s="358"/>
      <c r="N23" s="359"/>
      <c r="O23" s="239"/>
      <c r="P23" s="239"/>
      <c r="Q23" s="253"/>
      <c r="R23" s="17"/>
    </row>
    <row r="24" spans="1:18" ht="26.25">
      <c r="A24" s="362"/>
      <c r="B24" s="365"/>
      <c r="C24" s="365"/>
      <c r="D24" s="365"/>
      <c r="E24" s="261"/>
      <c r="F24" s="261"/>
      <c r="G24" s="101"/>
      <c r="H24" s="358"/>
      <c r="I24" s="359"/>
      <c r="J24" s="239"/>
      <c r="K24" s="239"/>
      <c r="L24" s="239"/>
      <c r="M24" s="358"/>
      <c r="N24" s="359"/>
      <c r="O24" s="239"/>
      <c r="P24" s="239"/>
      <c r="Q24" s="253"/>
      <c r="R24" s="17"/>
    </row>
    <row r="25" spans="1:18" ht="26.25">
      <c r="A25" s="362">
        <v>5</v>
      </c>
      <c r="B25" s="363" t="s">
        <v>304</v>
      </c>
      <c r="C25" s="365"/>
      <c r="D25" s="365"/>
      <c r="E25" s="261"/>
      <c r="F25" s="261"/>
      <c r="G25" s="205"/>
      <c r="H25" s="358"/>
      <c r="I25" s="359">
        <f>MES!K54</f>
        <v>-0.024540530500000005</v>
      </c>
      <c r="J25" s="239"/>
      <c r="K25" s="239"/>
      <c r="L25" s="239"/>
      <c r="M25" s="358" t="s">
        <v>330</v>
      </c>
      <c r="N25" s="359">
        <f>MES!P54</f>
        <v>1.8652818665</v>
      </c>
      <c r="O25" s="239"/>
      <c r="P25" s="239"/>
      <c r="Q25" s="253"/>
      <c r="R25" s="17"/>
    </row>
    <row r="26" spans="1:18" ht="20.25">
      <c r="A26" s="202"/>
      <c r="B26" s="17"/>
      <c r="C26" s="17"/>
      <c r="D26" s="17"/>
      <c r="E26" s="17"/>
      <c r="F26" s="17"/>
      <c r="G26" s="17"/>
      <c r="H26" s="204"/>
      <c r="I26" s="360"/>
      <c r="J26" s="237"/>
      <c r="K26" s="237"/>
      <c r="L26" s="237"/>
      <c r="M26" s="237"/>
      <c r="N26" s="237"/>
      <c r="O26" s="237"/>
      <c r="P26" s="237"/>
      <c r="Q26" s="253"/>
      <c r="R26" s="17"/>
    </row>
    <row r="27" spans="1:18" ht="18">
      <c r="A27" s="198"/>
      <c r="B27" s="177"/>
      <c r="C27" s="207"/>
      <c r="D27" s="207"/>
      <c r="E27" s="207"/>
      <c r="F27" s="207"/>
      <c r="G27" s="208"/>
      <c r="H27" s="204"/>
      <c r="I27" s="17"/>
      <c r="J27" s="17"/>
      <c r="K27" s="17"/>
      <c r="L27" s="17"/>
      <c r="M27" s="17"/>
      <c r="N27" s="17"/>
      <c r="O27" s="17"/>
      <c r="P27" s="17"/>
      <c r="Q27" s="253"/>
      <c r="R27" s="17"/>
    </row>
    <row r="28" spans="1:18" ht="28.5" customHeight="1">
      <c r="A28" s="362">
        <v>6</v>
      </c>
      <c r="B28" s="363" t="s">
        <v>429</v>
      </c>
      <c r="C28" s="365"/>
      <c r="D28" s="365"/>
      <c r="E28" s="261"/>
      <c r="F28" s="261"/>
      <c r="G28" s="205"/>
      <c r="H28" s="358"/>
      <c r="I28" s="359">
        <f>Railway!K23</f>
        <v>-0.040476796700000005</v>
      </c>
      <c r="J28" s="239"/>
      <c r="K28" s="239"/>
      <c r="L28" s="239"/>
      <c r="M28" s="358"/>
      <c r="N28" s="359">
        <f>Railway!P23</f>
        <v>-0.09590152490000001</v>
      </c>
      <c r="O28" s="17"/>
      <c r="P28" s="17"/>
      <c r="Q28" s="253"/>
      <c r="R28" s="17"/>
    </row>
    <row r="29" spans="1:18" ht="54" customHeight="1" thickBot="1">
      <c r="A29" s="356" t="s">
        <v>305</v>
      </c>
      <c r="B29" s="242"/>
      <c r="C29" s="242"/>
      <c r="D29" s="242"/>
      <c r="E29" s="242"/>
      <c r="F29" s="242"/>
      <c r="G29" s="242"/>
      <c r="H29" s="243"/>
      <c r="I29" s="243"/>
      <c r="J29" s="243"/>
      <c r="K29" s="243"/>
      <c r="L29" s="243"/>
      <c r="M29" s="243"/>
      <c r="N29" s="243"/>
      <c r="O29" s="243"/>
      <c r="P29" s="243"/>
      <c r="Q29" s="254"/>
      <c r="R29" s="17"/>
    </row>
    <row r="30" spans="1:9" ht="13.5" thickTop="1">
      <c r="A30" s="195"/>
      <c r="B30" s="17"/>
      <c r="C30" s="17"/>
      <c r="D30" s="17"/>
      <c r="E30" s="17"/>
      <c r="F30" s="17"/>
      <c r="G30" s="17"/>
      <c r="H30" s="17"/>
      <c r="I30" s="17"/>
    </row>
    <row r="31" spans="1:9" ht="12.75">
      <c r="A31" s="17"/>
      <c r="B31" s="17"/>
      <c r="C31" s="17"/>
      <c r="D31" s="17"/>
      <c r="E31" s="17"/>
      <c r="F31" s="17"/>
      <c r="G31" s="17"/>
      <c r="H31" s="17"/>
      <c r="I31" s="17"/>
    </row>
    <row r="32" spans="1:9" ht="12.75">
      <c r="A32" s="17"/>
      <c r="B32" s="17"/>
      <c r="C32" s="17"/>
      <c r="D32" s="17"/>
      <c r="E32" s="17"/>
      <c r="F32" s="17"/>
      <c r="G32" s="17"/>
      <c r="H32" s="17"/>
      <c r="I32" s="17"/>
    </row>
    <row r="33" spans="1:9" ht="18">
      <c r="A33" s="207" t="s">
        <v>329</v>
      </c>
      <c r="B33" s="17"/>
      <c r="C33" s="17"/>
      <c r="D33" s="17"/>
      <c r="E33" s="355"/>
      <c r="F33" s="355"/>
      <c r="G33" s="17"/>
      <c r="H33" s="17"/>
      <c r="I33" s="17"/>
    </row>
    <row r="34" spans="1:9" ht="15">
      <c r="A34" s="231"/>
      <c r="B34" s="231"/>
      <c r="C34" s="231"/>
      <c r="D34" s="231"/>
      <c r="E34" s="355"/>
      <c r="F34" s="355"/>
      <c r="G34" s="17"/>
      <c r="H34" s="17"/>
      <c r="I34" s="17"/>
    </row>
    <row r="35" spans="1:9" s="355" customFormat="1" ht="15" customHeight="1">
      <c r="A35" s="367" t="s">
        <v>337</v>
      </c>
      <c r="E35"/>
      <c r="F35"/>
      <c r="G35" s="231"/>
      <c r="H35" s="231"/>
      <c r="I35" s="231"/>
    </row>
    <row r="36" spans="1:9" s="355" customFormat="1" ht="15" customHeight="1">
      <c r="A36" s="367"/>
      <c r="E36"/>
      <c r="F36"/>
      <c r="H36" s="231"/>
      <c r="I36" s="231"/>
    </row>
    <row r="37" spans="1:9" s="355" customFormat="1" ht="15" customHeight="1">
      <c r="A37" s="367" t="s">
        <v>338</v>
      </c>
      <c r="E37"/>
      <c r="F37"/>
      <c r="I37" s="231"/>
    </row>
    <row r="38" spans="1:9" s="355" customFormat="1" ht="15" customHeight="1">
      <c r="A38" s="366"/>
      <c r="E38"/>
      <c r="F38"/>
      <c r="I38" s="231"/>
    </row>
    <row r="39" spans="1:9" s="355" customFormat="1" ht="15" customHeight="1">
      <c r="A39" s="367"/>
      <c r="E39"/>
      <c r="F39"/>
      <c r="I39" s="231"/>
    </row>
    <row r="40" spans="1:6" s="355" customFormat="1" ht="15" customHeight="1">
      <c r="A40" s="367"/>
      <c r="B40" s="354"/>
      <c r="C40"/>
      <c r="D40"/>
      <c r="E40"/>
      <c r="F40"/>
    </row>
  </sheetData>
  <sheetProtection/>
  <printOptions horizontalCentered="1"/>
  <pageMargins left="0.75" right="0.75" top="0.85" bottom="0.72" header="0.5" footer="0.5"/>
  <pageSetup horizontalDpi="600" verticalDpi="600" orientation="landscape" scale="53" r:id="rId1"/>
  <rowBreaks count="1" manualBreakCount="1">
    <brk id="41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pc</cp:lastModifiedBy>
  <cp:lastPrinted>2020-03-18T07:42:52Z</cp:lastPrinted>
  <dcterms:created xsi:type="dcterms:W3CDTF">1996-10-14T23:33:28Z</dcterms:created>
  <dcterms:modified xsi:type="dcterms:W3CDTF">2020-07-22T09:36:09Z</dcterms:modified>
  <cp:category/>
  <cp:version/>
  <cp:contentType/>
  <cp:contentStatus/>
</cp:coreProperties>
</file>